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1385" windowHeight="9735" tabRatio="780" activeTab="4"/>
  </bookViews>
  <sheets>
    <sheet name="(1)普通交付税市町村別決定額" sheetId="1" r:id="rId1"/>
    <sheet name="交付額順" sheetId="2" state="hidden" r:id="rId2"/>
    <sheet name="増減額順" sheetId="3" state="hidden" r:id="rId3"/>
    <sheet name="増減率順" sheetId="4" state="hidden" r:id="rId4"/>
    <sheet name="(2)各市町村別決定額調" sheetId="5" r:id="rId5"/>
    <sheet name="（3）基準財政需要額対前年度比較" sheetId="6" r:id="rId6"/>
    <sheet name="（4）基準財政収入額対前年度比較" sheetId="7" r:id="rId7"/>
  </sheets>
  <definedNames>
    <definedName name="_xlnm.Print_Area" localSheetId="0">'(1)普通交付税市町村別決定額'!$A$1:$Q$48</definedName>
    <definedName name="_xlnm.Print_Area" localSheetId="4">'(2)各市町村別決定額調'!$A$1:$N$76</definedName>
    <definedName name="_xlnm.Print_Area" localSheetId="5">'（3）基準財政需要額対前年度比較'!$A$1:$F$82</definedName>
    <definedName name="_xlnm.Print_Area" localSheetId="6">'（4）基準財政収入額対前年度比較'!$A$1:$G$50</definedName>
    <definedName name="_xlnm.Print_Area" localSheetId="1">'交付額順'!$A$1:$J$95</definedName>
    <definedName name="_xlnm.Print_Area" localSheetId="3">'増減率順'!$A$1:$J$94</definedName>
    <definedName name="_xlnm.Print_Titles" localSheetId="0">'(1)普通交付税市町村別決定額'!$1:$7</definedName>
    <definedName name="_xlnm.Print_Titles" localSheetId="4">'(2)各市町村別決定額調'!$1:$5</definedName>
    <definedName name="_xlnm.Print_Titles" localSheetId="5">'（3）基準財政需要額対前年度比較'!$A:$B</definedName>
    <definedName name="_xlnm.Print_Titles" localSheetId="1">'交付額順'!$1:$6</definedName>
    <definedName name="_xlnm.Print_Titles" localSheetId="2">'増減額順'!$1:$6</definedName>
    <definedName name="_xlnm.Print_Titles" localSheetId="3">'増減率順'!$1:$6</definedName>
  </definedNames>
  <calcPr fullCalcOnLoad="1"/>
</workbook>
</file>

<file path=xl/sharedStrings.xml><?xml version="1.0" encoding="utf-8"?>
<sst xmlns="http://schemas.openxmlformats.org/spreadsheetml/2006/main" count="773" uniqueCount="315">
  <si>
    <t>市町村名</t>
  </si>
  <si>
    <t>Ａ</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</si>
  <si>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</si>
  <si>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</si>
  <si>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</si>
  <si>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</si>
  <si>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</si>
  <si>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</si>
  <si>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</si>
  <si>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</si>
  <si>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</si>
  <si>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</si>
  <si>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</si>
  <si>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</si>
  <si>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</si>
  <si>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</si>
  <si>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</si>
  <si>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</si>
  <si>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</si>
  <si>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</si>
  <si>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</si>
  <si>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</si>
  <si>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</si>
  <si>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</si>
  <si>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</si>
  <si>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</si>
  <si>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</si>
  <si>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</si>
  <si>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</si>
  <si>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</si>
  <si>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</si>
  <si>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</si>
  <si>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上福岡市</t>
  </si>
  <si>
    <t>三郷市</t>
  </si>
  <si>
    <t>蓮田市</t>
  </si>
  <si>
    <t>坂戸市</t>
  </si>
  <si>
    <t>幸手市</t>
  </si>
  <si>
    <t>日高市</t>
  </si>
  <si>
    <t>吉川市</t>
  </si>
  <si>
    <t>　</t>
  </si>
  <si>
    <t>伊奈町</t>
  </si>
  <si>
    <t>吹上町</t>
  </si>
  <si>
    <t>大井町</t>
  </si>
  <si>
    <t>三芳町</t>
  </si>
  <si>
    <t>毛呂山町</t>
  </si>
  <si>
    <t>越生町</t>
  </si>
  <si>
    <t>滑川町</t>
  </si>
  <si>
    <t>嵐山町</t>
  </si>
  <si>
    <t>小川町</t>
  </si>
  <si>
    <t>都幾川村</t>
  </si>
  <si>
    <t>玉川村</t>
  </si>
  <si>
    <t>川島町</t>
  </si>
  <si>
    <t>吉見町</t>
  </si>
  <si>
    <t>鳩山町</t>
  </si>
  <si>
    <t>横瀬町</t>
  </si>
  <si>
    <t>皆野町</t>
  </si>
  <si>
    <t>長瀞町</t>
  </si>
  <si>
    <t>小鹿野町</t>
  </si>
  <si>
    <t>両神村</t>
  </si>
  <si>
    <t>東秩父村</t>
  </si>
  <si>
    <t>美里町</t>
  </si>
  <si>
    <t>児玉町</t>
  </si>
  <si>
    <t>神川町</t>
  </si>
  <si>
    <t>神泉村</t>
  </si>
  <si>
    <t>上里町</t>
  </si>
  <si>
    <t>江南町</t>
  </si>
  <si>
    <t>妻沼町</t>
  </si>
  <si>
    <t>岡部町</t>
  </si>
  <si>
    <t>川本町</t>
  </si>
  <si>
    <t>花園町</t>
  </si>
  <si>
    <t>寄居町</t>
  </si>
  <si>
    <t>騎西町</t>
  </si>
  <si>
    <t>南河原村</t>
  </si>
  <si>
    <t>北川辺町</t>
  </si>
  <si>
    <t>大利根町</t>
  </si>
  <si>
    <t>宮代町</t>
  </si>
  <si>
    <t>白岡町</t>
  </si>
  <si>
    <t>菖蒲町</t>
  </si>
  <si>
    <t>栗橋町</t>
  </si>
  <si>
    <t>鷲宮町</t>
  </si>
  <si>
    <t>杉戸町</t>
  </si>
  <si>
    <t>松伏町</t>
  </si>
  <si>
    <t>庄和町</t>
  </si>
  <si>
    <t>町村計</t>
  </si>
  <si>
    <t>県　　計</t>
  </si>
  <si>
    <t>増　減　額</t>
  </si>
  <si>
    <t>増　減　率</t>
  </si>
  <si>
    <t>Ａ－Ｂ</t>
  </si>
  <si>
    <t>C/B*100</t>
  </si>
  <si>
    <t>Ｃ</t>
  </si>
  <si>
    <t>Ｄ</t>
  </si>
  <si>
    <t>さいたま市</t>
  </si>
  <si>
    <t>鳩ヶ谷市</t>
  </si>
  <si>
    <t>鶴ヶ島市</t>
  </si>
  <si>
    <t>市　　計</t>
  </si>
  <si>
    <t>大里町</t>
  </si>
  <si>
    <t>川里町</t>
  </si>
  <si>
    <t>　　　　　（単位：千円）</t>
  </si>
  <si>
    <t>順位</t>
  </si>
  <si>
    <t>増減額順</t>
  </si>
  <si>
    <t>増減率順</t>
  </si>
  <si>
    <t>平成1７年度</t>
  </si>
  <si>
    <t>平成1６年度</t>
  </si>
  <si>
    <t>市計・町村計、県制順と突合のこと。</t>
  </si>
  <si>
    <t>市町村</t>
  </si>
  <si>
    <t>Ｂ</t>
  </si>
  <si>
    <t>番　号</t>
  </si>
  <si>
    <t>交付予定額</t>
  </si>
  <si>
    <t>平成１７年度普通交付税の交付予定額（市町村別）</t>
  </si>
  <si>
    <t>交付決定額</t>
  </si>
  <si>
    <t>交付予定額順</t>
  </si>
  <si>
    <t>(当初算定）Ｂ</t>
  </si>
  <si>
    <t>交付決定額</t>
  </si>
  <si>
    <t>　　　　　（単位：千円、％）</t>
  </si>
  <si>
    <t>鶴ケ島市</t>
  </si>
  <si>
    <t>種地</t>
  </si>
  <si>
    <t>評点</t>
  </si>
  <si>
    <t>人口</t>
  </si>
  <si>
    <t>A</t>
  </si>
  <si>
    <t>B</t>
  </si>
  <si>
    <t>財源不足額</t>
  </si>
  <si>
    <t>A－B</t>
  </si>
  <si>
    <t>C</t>
  </si>
  <si>
    <t>調整額</t>
  </si>
  <si>
    <t>E</t>
  </si>
  <si>
    <t>増減額</t>
  </si>
  <si>
    <t>A×調整率     　D</t>
  </si>
  <si>
    <t>市町村名</t>
  </si>
  <si>
    <t>県　　計</t>
  </si>
  <si>
    <t>費　　　目</t>
  </si>
  <si>
    <t>増　減　額</t>
  </si>
  <si>
    <t>増 減 率</t>
  </si>
  <si>
    <t>　消防費</t>
  </si>
  <si>
    <t>　港湾費・港湾</t>
  </si>
  <si>
    <t>　　 　 ・漁港</t>
  </si>
  <si>
    <t>　都市計画費</t>
  </si>
  <si>
    <t>　公園費・人口</t>
  </si>
  <si>
    <t>　下水道費</t>
  </si>
  <si>
    <t>　その他の土木費</t>
  </si>
  <si>
    <t>　土木費　小　計</t>
  </si>
  <si>
    <t>　小学校費・児童数</t>
  </si>
  <si>
    <t>　　　　　・学級数</t>
  </si>
  <si>
    <t>　　　　  ・学校数</t>
  </si>
  <si>
    <t>　中学校費・生徒数</t>
  </si>
  <si>
    <t>　　  　　・学級数</t>
  </si>
  <si>
    <t>　</t>
  </si>
  <si>
    <t>　教育費　小　計</t>
  </si>
  <si>
    <t>　生活保護費</t>
  </si>
  <si>
    <t>　社会福祉費</t>
  </si>
  <si>
    <t>　保健衛生費</t>
  </si>
  <si>
    <t>　清掃費</t>
  </si>
  <si>
    <t>　厚生費　　小　計</t>
  </si>
  <si>
    <t>　農業行政費</t>
  </si>
  <si>
    <t>　商工行政費</t>
  </si>
  <si>
    <t>　徴税費</t>
  </si>
  <si>
    <t>　　　 　　 ・面積</t>
  </si>
  <si>
    <t>　　合　 　　計</t>
  </si>
  <si>
    <t>　公債費　　小　計</t>
  </si>
  <si>
    <t>　振替前需要額　　合　計</t>
  </si>
  <si>
    <t>　振替後需要額　　合　計</t>
  </si>
  <si>
    <t>県　　計</t>
  </si>
  <si>
    <t>税　　　　　　　目</t>
  </si>
  <si>
    <t>市町村民税</t>
  </si>
  <si>
    <t>均等割 　個 人</t>
  </si>
  <si>
    <t xml:space="preserve"> 　　 　 　　法人</t>
  </si>
  <si>
    <t>法  人  税  割</t>
  </si>
  <si>
    <t>個  人  小  計</t>
  </si>
  <si>
    <t>法  人  小  計</t>
  </si>
  <si>
    <t>小          計</t>
  </si>
  <si>
    <t>固定資産税</t>
  </si>
  <si>
    <t>土地</t>
  </si>
  <si>
    <t>家屋</t>
  </si>
  <si>
    <t>償  却  資  産</t>
  </si>
  <si>
    <t>小　　　　　計</t>
  </si>
  <si>
    <t>軽自動車税</t>
  </si>
  <si>
    <t>市町村たばこ税</t>
  </si>
  <si>
    <t>鉱産税</t>
  </si>
  <si>
    <t>事業所税</t>
  </si>
  <si>
    <t>利子割交付金</t>
  </si>
  <si>
    <t>配当割交付金</t>
  </si>
  <si>
    <t>株式等譲渡所得割交付金</t>
  </si>
  <si>
    <t>地方消費税交付金</t>
  </si>
  <si>
    <t>市町村交付金</t>
  </si>
  <si>
    <t>ゴルフ場利用税交付金</t>
  </si>
  <si>
    <t>自動車取得税交付金</t>
  </si>
  <si>
    <t>軽油引取税交付金</t>
  </si>
  <si>
    <t>石油ガス譲与税</t>
  </si>
  <si>
    <t>自動車重量譲与税</t>
  </si>
  <si>
    <t>航空機燃料譲与税</t>
  </si>
  <si>
    <t>交通安全対策特別交付金</t>
  </si>
  <si>
    <t>低工法等による控除額     （Ｂ）</t>
  </si>
  <si>
    <t>収   入   錯   誤 　     （Ｄ）</t>
  </si>
  <si>
    <t>（Ｃ）＋（Ｄ）           （Ｅ）</t>
  </si>
  <si>
    <t>需   要   錯   誤        （Ｇ）</t>
  </si>
  <si>
    <t>（Ｆ）＋（Ｇ）　  　     （Ｈ）</t>
  </si>
  <si>
    <t>ふじみ野市</t>
  </si>
  <si>
    <t>ときがわ町</t>
  </si>
  <si>
    <t>Ｆ</t>
  </si>
  <si>
    <t>Ｇ</t>
  </si>
  <si>
    <t>E－Ｆ</t>
  </si>
  <si>
    <t>公　　　　　　債　　　　　　費</t>
  </si>
  <si>
    <t>（単位：千円、％）</t>
  </si>
  <si>
    <t>個　　別　　算　　定　　経　　費</t>
  </si>
  <si>
    <t>　地域振興費・人口</t>
  </si>
  <si>
    <t>　道路橋りょう費・面積</t>
  </si>
  <si>
    <t xml:space="preserve">  包括算定経費・人口　</t>
  </si>
  <si>
    <t xml:space="preserve">  包括算定経費　小計</t>
  </si>
  <si>
    <t>-</t>
  </si>
  <si>
    <t>　　　　　　　・面積　</t>
  </si>
  <si>
    <t>増減率</t>
  </si>
  <si>
    <t xml:space="preserve">                （単位：千円、％）</t>
  </si>
  <si>
    <t xml:space="preserve">          計　     （Ａ）</t>
  </si>
  <si>
    <t>計　（Ａ）－（Ｂ） （Ｃ）</t>
  </si>
  <si>
    <t>　高等学校費・教職員数</t>
  </si>
  <si>
    <t>　　　　　　・生徒数</t>
  </si>
  <si>
    <t>　その他の教育費・人口</t>
  </si>
  <si>
    <t>　　　　　　　　・幼児数</t>
  </si>
  <si>
    <t>　高齢者保健福祉費・65歳以上</t>
  </si>
  <si>
    <t>　 　　         　・75歳以上</t>
  </si>
  <si>
    <t xml:space="preserve">  林野水産行政費</t>
  </si>
  <si>
    <t>　戸籍住民基本台帳費・戸籍数</t>
  </si>
  <si>
    <t>　　　　　　　　　　・世帯数</t>
  </si>
  <si>
    <t>C/B×100</t>
  </si>
  <si>
    <t>町村計</t>
  </si>
  <si>
    <t>県　 計</t>
  </si>
  <si>
    <t>市　 計</t>
  </si>
  <si>
    <t>町村計</t>
  </si>
  <si>
    <t>県　 計</t>
  </si>
  <si>
    <t>市　 計</t>
  </si>
  <si>
    <t>基準財政需要額</t>
  </si>
  <si>
    <t>基準財政収入額</t>
  </si>
  <si>
    <t>（錯誤額含む）</t>
  </si>
  <si>
    <t>増減率</t>
  </si>
  <si>
    <t>G／Ｆ×100</t>
  </si>
  <si>
    <t>H</t>
  </si>
  <si>
    <t>番号</t>
  </si>
  <si>
    <t>（単位：千円、％）</t>
  </si>
  <si>
    <t>（１）普通交付税市町村別決定額</t>
  </si>
  <si>
    <t>C－D</t>
  </si>
  <si>
    <t>（２）　各市町村別決定額調</t>
  </si>
  <si>
    <t>地方揮発油譲与税</t>
  </si>
  <si>
    <t>　災害復旧費</t>
  </si>
  <si>
    <t>　辺地対策事業債</t>
  </si>
  <si>
    <t>　地方税減収補てん債</t>
  </si>
  <si>
    <t>　臨時財政特例債</t>
  </si>
  <si>
    <t>　財源対策債</t>
  </si>
  <si>
    <t>　減税補てん債</t>
  </si>
  <si>
    <t>　臨時税収補てん債</t>
  </si>
  <si>
    <t>　臨時財政対策債</t>
  </si>
  <si>
    <t>　地域改善対策特例事業債</t>
  </si>
  <si>
    <t>　過疎対策事業債</t>
  </si>
  <si>
    <t>　公害防止事業債</t>
  </si>
  <si>
    <t>　石油コンビナート等債</t>
  </si>
  <si>
    <t>　地震対策緊急整備事業債</t>
  </si>
  <si>
    <t>　合併特例債</t>
  </si>
  <si>
    <t>　原子力発電施設等債</t>
  </si>
  <si>
    <t>東日本大震災に係る特例加算額</t>
  </si>
  <si>
    <t>白岡市</t>
  </si>
  <si>
    <t>白岡市</t>
  </si>
  <si>
    <t>　東日本大震災全国緊急防災施策債</t>
  </si>
  <si>
    <t>　              ・延長</t>
  </si>
  <si>
    <t>　      ・都市公園面積</t>
  </si>
  <si>
    <r>
      <t>　補正予算債</t>
    </r>
    <r>
      <rPr>
        <sz val="6"/>
        <color indexed="8"/>
        <rFont val="ＭＳ ゴシック"/>
        <family val="3"/>
      </rPr>
      <t>・Ｈ１０年度以前</t>
    </r>
  </si>
  <si>
    <r>
      <t xml:space="preserve">　          </t>
    </r>
    <r>
      <rPr>
        <sz val="6"/>
        <color indexed="8"/>
        <rFont val="ＭＳ ゴシック"/>
        <family val="3"/>
      </rPr>
      <t>・Ｈ１１年度以降</t>
    </r>
  </si>
  <si>
    <t>包　　括　　算　　定　　経　　費</t>
  </si>
  <si>
    <t>　臨時財政対策債振替相当額</t>
  </si>
  <si>
    <t>　地域の元気創造事業費</t>
  </si>
  <si>
    <t>　人口減少等特別対策事業費</t>
  </si>
  <si>
    <t>　振替後需要額　　合　計（縮減後）</t>
  </si>
  <si>
    <t>基 準 財 政 需 要 額（縮減後）（Ｆ）</t>
  </si>
  <si>
    <t>　産業経済費　小　計</t>
  </si>
  <si>
    <t>　総務費　　小　計</t>
  </si>
  <si>
    <t>　※　振替後需要額合計（縮減後）は、合併算定替の激変緩和措置を反映したものである。</t>
  </si>
  <si>
    <t>Ⅰ</t>
  </si>
  <si>
    <t>Ⅱ</t>
  </si>
  <si>
    <t>　※　県費負担教職員の給与負担事務の移譲に伴い設けられた指定都市への交付金を含んで比較している。</t>
  </si>
  <si>
    <r>
      <t>所 　得 　割</t>
    </r>
    <r>
      <rPr>
        <vertAlign val="superscript"/>
        <sz val="8"/>
        <rFont val="ＭＳ ゴシック"/>
        <family val="3"/>
      </rPr>
      <t>※</t>
    </r>
  </si>
  <si>
    <t>（４）基準財政収入額対前年度比較（合併算定替ベース）</t>
  </si>
  <si>
    <t>（３）基準財政需要額対前年度比較（合併算定替ベース）</t>
  </si>
  <si>
    <t>令和元年度</t>
  </si>
  <si>
    <t>令和元年度決定額</t>
  </si>
  <si>
    <t>令和元年度</t>
  </si>
  <si>
    <t>軽自動車税環境性能割</t>
  </si>
  <si>
    <t>森林環境譲与税</t>
  </si>
  <si>
    <t>個人住民税減収補填特例交付金</t>
  </si>
  <si>
    <t>自動車税減収補填特例交付金</t>
  </si>
  <si>
    <t>軽自動車税減収補填特例交付金</t>
  </si>
  <si>
    <t>特別とん譲与税</t>
  </si>
  <si>
    <t>*</t>
  </si>
  <si>
    <t>＊の団体は合併算定替の適用団体である。</t>
  </si>
  <si>
    <t>※１　需要額・収入額は合併算定替の数値を使用している（市町村名の後ろに※を付けた団体は合併算定替を適用）。</t>
  </si>
  <si>
    <t>さいたま市※</t>
  </si>
  <si>
    <t>熊谷市※</t>
  </si>
  <si>
    <t>川口市※</t>
  </si>
  <si>
    <t>行田市※</t>
  </si>
  <si>
    <t>秩父市※</t>
  </si>
  <si>
    <t>本庄市※</t>
  </si>
  <si>
    <t>春日部市※</t>
  </si>
  <si>
    <t>鴻巣市※</t>
  </si>
  <si>
    <t>深谷市※</t>
  </si>
  <si>
    <t>ふじみ野市※</t>
  </si>
  <si>
    <t>ときがわ町※</t>
  </si>
  <si>
    <t>小鹿野町※</t>
  </si>
  <si>
    <t>神川町※</t>
  </si>
  <si>
    <t>１　令和２年度普通交付税決定状況</t>
  </si>
  <si>
    <t>令和２年度</t>
  </si>
  <si>
    <t>令和２年度決定額</t>
  </si>
  <si>
    <t>飯能市</t>
  </si>
  <si>
    <t>加須市</t>
  </si>
  <si>
    <t>久喜市</t>
  </si>
  <si>
    <t>令和２年度</t>
  </si>
  <si>
    <t>　地域社会再生事業費</t>
  </si>
  <si>
    <t>　国土強靭化施策債償還費</t>
  </si>
  <si>
    <t>法人事業税交付金</t>
  </si>
  <si>
    <t>環境性能割交付金</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</si>
</sst>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 numFmtId="179" formatCode="#,##0.00;&quot;△ &quot;#,##0.00"/>
    <numFmt numFmtId="180" formatCode="#,##0.000;&quot;△ &quot;#,##0.000"/>
    <numFmt numFmtId="181" formatCode="#,##0.0"/>
    <numFmt numFmtId="182" formatCode="#,##0.0;&quot;△ &quot;#,##0.0"/>
    <numFmt numFmtId="183" formatCode="#,##0.0_ "/>
    <numFmt numFmtId="184" formatCode="#,##0_);[Red]\(#,##0\)"/>
    <numFmt numFmtId="185" formatCode="#,##0.0;[Red]\-#,##0.0"/>
    <numFmt numFmtId="186" formatCode="#,##0_ ;[Red]\-#,##0\ "/>
    <numFmt numFmtId="187" formatCode="#,##0.00_ "/>
    <numFmt numFmtId="188" formatCode="#,##0.0000000_ "/>
    <numFmt numFmtId="189" formatCode="#,##0.0000000;&quot;△ &quot;#,##0.0000000"/>
    <numFmt numFmtId="190" formatCode="#,##0.0000000000000000;&quot;△ &quot;#,##0.0000000000000000"/>
    <numFmt numFmtId="191" formatCode="#,##0.000000;&quot;△ &quot;#,##0.000000"/>
    <numFmt numFmtId="192" formatCode="#,##0.0000;&quot;△ &quot;#,##0.0000"/>
    <numFmt numFmtId="193" formatCode="#,##0&quot;千円&quot;"/>
    <numFmt numFmtId="194" formatCode="0.000000000_ "/>
    <numFmt numFmtId="195" formatCode="#,##0.000"/>
    <numFmt numFmtId="196" formatCode="#,##0.0_ ;[Red]\-#,##0.0\ "/>
    <numFmt numFmtId="197" formatCode="0.0_ "/>
    <numFmt numFmtId="198" formatCode="#,##0.0;&quot;▲ &quot;#,##0.0"/>
    <numFmt numFmtId="199" formatCode="#,##0;&quot;▲ &quot;#,##0"/>
    <numFmt numFmtId="200" formatCode="0.0;&quot;▲ &quot;0.0"/>
    <numFmt numFmtId="201" formatCode="#,##0.0_);[Red]\(#,##0.0\)"/>
    <numFmt numFmtId="202" formatCode="_ * #,##0_ ;_ * \-#,##0_ ;_ * &quot;-&quot;_ ;@"/>
    <numFmt numFmtId="203" formatCode="\(#,##0;&quot;▲ &quot;#,##0\)"/>
    <numFmt numFmtId="204" formatCode="#,##0;&quot;▲ &quot;#,##0\)"/>
    <numFmt numFmtId="205" formatCode="#,##0_);\(&quot;▲&quot;#,##0\)"/>
  </numFmts>
  <fonts count="59">
    <font>
      <sz val="12"/>
      <name val="ＭＳ 明朝"/>
      <family val="1"/>
    </font>
    <font>
      <sz val="11"/>
      <name val="ＭＳ Ｐゴシック"/>
      <family val="3"/>
    </font>
    <font>
      <sz val="6"/>
      <name val="ＭＳ Ｐ明朝"/>
      <family val="1"/>
    </font>
    <font>
      <sz val="6"/>
      <name val="ＭＳ 明朝"/>
      <family val="1"/>
    </font>
    <font>
      <sz val="12"/>
      <name val="ＭＳ Ｐゴシック"/>
      <family val="3"/>
    </font>
    <font>
      <sz val="8"/>
      <name val="ＭＳ ゴシック"/>
      <family val="3"/>
    </font>
    <font>
      <sz val="10"/>
      <name val="ＭＳ Ｐゴシック"/>
      <family val="3"/>
    </font>
    <font>
      <sz val="14"/>
      <name val="ＭＳ Ｐゴシック"/>
      <family val="3"/>
    </font>
    <font>
      <sz val="16"/>
      <name val="ＭＳ Ｐゴシック"/>
      <family val="3"/>
    </font>
    <font>
      <b/>
      <sz val="18"/>
      <name val="ＭＳ Ｐゴシック"/>
      <family val="3"/>
    </font>
    <font>
      <sz val="18"/>
      <name val="ＭＳ Ｐゴシック"/>
      <family val="3"/>
    </font>
    <font>
      <sz val="7"/>
      <name val="ＭＳ 明朝"/>
      <family val="1"/>
    </font>
    <font>
      <sz val="6"/>
      <color indexed="8"/>
      <name val="ＭＳ ゴシック"/>
      <family val="3"/>
    </font>
    <font>
      <sz val="10"/>
      <color indexed="8"/>
      <name val="ＭＳ ゴシック"/>
      <family val="3"/>
    </font>
    <font>
      <sz val="6"/>
      <name val="ＭＳ Ｐゴシック"/>
      <family val="3"/>
    </font>
    <font>
      <sz val="8"/>
      <color indexed="8"/>
      <name val="ＭＳ ゴシック"/>
      <family val="3"/>
    </font>
    <font>
      <sz val="10"/>
      <name val="ＭＳ ゴシック"/>
      <family val="3"/>
    </font>
    <font>
      <sz val="8"/>
      <color indexed="8"/>
      <name val="ＭＳ Ｐゴシック"/>
      <family val="3"/>
    </font>
    <font>
      <sz val="18"/>
      <name val="ＭＳ 明朝"/>
      <family val="1"/>
    </font>
    <font>
      <sz val="24"/>
      <name val="ＭＳ Ｐゴシック"/>
      <family val="3"/>
    </font>
    <font>
      <vertAlign val="superscrip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style="thin"/>
      <top>
        <color indexed="63"/>
      </top>
      <bottom style="thin"/>
    </border>
    <border>
      <left style="thin">
        <color indexed="8"/>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color indexed="8"/>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style="thin">
        <color indexed="8"/>
      </right>
      <top style="thin">
        <color indexed="8"/>
      </top>
      <bottom style="thin">
        <color indexed="8"/>
      </bottom>
    </border>
    <border>
      <left>
        <color indexed="63"/>
      </left>
      <right style="thin">
        <color indexed="8"/>
      </right>
      <top style="double">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hair"/>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medium"/>
      <right style="medium"/>
      <top style="double"/>
      <bottom>
        <color indexed="63"/>
      </bottom>
    </border>
    <border>
      <left style="medium"/>
      <right style="medium"/>
      <top>
        <color indexed="63"/>
      </top>
      <bottom style="medium"/>
    </border>
    <border>
      <left style="thin">
        <color indexed="8"/>
      </left>
      <right style="thin"/>
      <top style="thin">
        <color indexed="8"/>
      </top>
      <bottom style="double"/>
    </border>
    <border>
      <left style="thin">
        <color indexed="8"/>
      </left>
      <right style="thin">
        <color indexed="8"/>
      </right>
      <top style="double"/>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style="thin"/>
      <right style="thin"/>
      <top style="double"/>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double"/>
    </border>
    <border>
      <left>
        <color indexed="63"/>
      </left>
      <right style="thin"/>
      <top style="double"/>
      <bottom style="double"/>
    </border>
    <border>
      <left style="thin"/>
      <right style="thin"/>
      <top style="double"/>
      <bottom style="thin"/>
    </border>
    <border>
      <left style="medium"/>
      <right style="medium"/>
      <top style="double"/>
      <bottom style="double"/>
    </border>
    <border>
      <left style="medium"/>
      <right style="medium"/>
      <top style="double"/>
      <bottom style="medium"/>
    </border>
    <border>
      <left>
        <color indexed="63"/>
      </left>
      <right>
        <color indexed="63"/>
      </right>
      <top style="double"/>
      <bottom style="double"/>
    </border>
    <border>
      <left style="thin"/>
      <right>
        <color indexed="63"/>
      </right>
      <top style="double"/>
      <bottom style="thin"/>
    </border>
    <border>
      <left>
        <color indexed="63"/>
      </left>
      <right>
        <color indexed="63"/>
      </right>
      <top style="double"/>
      <bottom style="thin"/>
    </border>
    <border>
      <left style="medium"/>
      <right style="medium"/>
      <top style="double"/>
      <bottom style="thin"/>
    </border>
    <border>
      <left style="medium"/>
      <right style="medium"/>
      <top style="thin"/>
      <bottom style="thin"/>
    </border>
    <border>
      <left>
        <color indexed="63"/>
      </left>
      <right style="thin"/>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0" fillId="0" borderId="0">
      <alignment/>
      <protection/>
    </xf>
    <xf numFmtId="0" fontId="58" fillId="32" borderId="0" applyNumberFormat="0" applyBorder="0" applyAlignment="0" applyProtection="0"/>
  </cellStyleXfs>
  <cellXfs count="398">
    <xf numFmtId="0" fontId="0" fillId="0" borderId="0" xfId="0" applyAlignment="1">
      <alignment/>
    </xf>
    <xf numFmtId="0" fontId="4" fillId="0" borderId="0" xfId="0" applyFont="1" applyAlignment="1" applyProtection="1">
      <alignment/>
      <protection/>
    </xf>
    <xf numFmtId="0" fontId="4" fillId="0" borderId="0" xfId="0" applyFont="1" applyAlignment="1">
      <alignment/>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2"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4" fillId="0" borderId="0" xfId="0" applyFont="1" applyBorder="1" applyAlignment="1" applyProtection="1">
      <alignment/>
      <protection/>
    </xf>
    <xf numFmtId="183" fontId="4" fillId="0" borderId="15" xfId="0" applyNumberFormat="1" applyFont="1" applyBorder="1" applyAlignment="1" applyProtection="1">
      <alignment horizontal="right"/>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183" fontId="4" fillId="0" borderId="14" xfId="0" applyNumberFormat="1" applyFont="1" applyBorder="1" applyAlignment="1" applyProtection="1">
      <alignment horizontal="right"/>
      <protection/>
    </xf>
    <xf numFmtId="177" fontId="4" fillId="0" borderId="20" xfId="0" applyNumberFormat="1" applyFont="1" applyBorder="1" applyAlignment="1" applyProtection="1">
      <alignment/>
      <protection/>
    </xf>
    <xf numFmtId="177" fontId="4" fillId="0" borderId="20" xfId="0" applyNumberFormat="1" applyFont="1" applyBorder="1" applyAlignment="1" applyProtection="1">
      <alignment/>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177" fontId="4" fillId="0" borderId="21" xfId="0" applyNumberFormat="1" applyFont="1" applyBorder="1" applyAlignment="1" applyProtection="1">
      <alignment/>
      <protection/>
    </xf>
    <xf numFmtId="183" fontId="4" fillId="0" borderId="21" xfId="0" applyNumberFormat="1" applyFont="1" applyBorder="1" applyAlignment="1" applyProtection="1">
      <alignment horizontal="right"/>
      <protection/>
    </xf>
    <xf numFmtId="177" fontId="4" fillId="0" borderId="0" xfId="0" applyNumberFormat="1" applyFont="1" applyBorder="1" applyAlignment="1" applyProtection="1">
      <alignment/>
      <protection/>
    </xf>
    <xf numFmtId="183" fontId="4" fillId="0" borderId="0" xfId="0" applyNumberFormat="1" applyFont="1" applyBorder="1" applyAlignment="1" applyProtection="1">
      <alignment horizontal="right"/>
      <protection/>
    </xf>
    <xf numFmtId="177" fontId="4" fillId="0" borderId="14" xfId="0" applyNumberFormat="1" applyFont="1" applyBorder="1" applyAlignment="1" applyProtection="1">
      <alignment/>
      <protection/>
    </xf>
    <xf numFmtId="177" fontId="4" fillId="0" borderId="24" xfId="0" applyNumberFormat="1" applyFont="1" applyBorder="1" applyAlignment="1" applyProtection="1">
      <alignment/>
      <protection/>
    </xf>
    <xf numFmtId="0" fontId="4" fillId="0" borderId="25" xfId="0" applyFont="1" applyBorder="1" applyAlignment="1" applyProtection="1">
      <alignment/>
      <protection/>
    </xf>
    <xf numFmtId="177" fontId="4" fillId="0" borderId="15" xfId="0" applyNumberFormat="1" applyFont="1" applyFill="1" applyBorder="1" applyAlignment="1">
      <alignment/>
    </xf>
    <xf numFmtId="0" fontId="4" fillId="0" borderId="0" xfId="0" applyFont="1" applyFill="1" applyBorder="1" applyAlignment="1" applyProtection="1">
      <alignment/>
      <protection/>
    </xf>
    <xf numFmtId="177" fontId="4" fillId="0" borderId="15" xfId="0" applyNumberFormat="1" applyFont="1" applyFill="1" applyBorder="1" applyAlignment="1">
      <alignment/>
    </xf>
    <xf numFmtId="177" fontId="4" fillId="0" borderId="15" xfId="0" applyNumberFormat="1" applyFont="1" applyFill="1" applyBorder="1" applyAlignment="1" applyProtection="1">
      <alignment/>
      <protection/>
    </xf>
    <xf numFmtId="0" fontId="4" fillId="0" borderId="19" xfId="0" applyFont="1" applyFill="1" applyBorder="1" applyAlignment="1" applyProtection="1">
      <alignment/>
      <protection/>
    </xf>
    <xf numFmtId="177" fontId="4" fillId="0" borderId="14" xfId="0" applyNumberFormat="1" applyFont="1" applyFill="1" applyBorder="1" applyAlignment="1">
      <alignment/>
    </xf>
    <xf numFmtId="177" fontId="4" fillId="0" borderId="14" xfId="0" applyNumberFormat="1" applyFont="1" applyFill="1" applyBorder="1" applyAlignment="1" applyProtection="1">
      <alignment/>
      <protection/>
    </xf>
    <xf numFmtId="177" fontId="4" fillId="0" borderId="14" xfId="0" applyNumberFormat="1" applyFont="1" applyFill="1" applyBorder="1" applyAlignment="1">
      <alignment/>
    </xf>
    <xf numFmtId="177" fontId="4" fillId="0" borderId="14" xfId="0" applyNumberFormat="1" applyFont="1" applyFill="1" applyBorder="1" applyAlignment="1" applyProtection="1">
      <alignment/>
      <protection/>
    </xf>
    <xf numFmtId="0" fontId="4" fillId="0" borderId="13" xfId="0" applyFont="1" applyFill="1" applyBorder="1" applyAlignment="1" applyProtection="1">
      <alignment/>
      <protection/>
    </xf>
    <xf numFmtId="177" fontId="4" fillId="0" borderId="15" xfId="0" applyNumberFormat="1" applyFont="1" applyFill="1" applyBorder="1" applyAlignment="1" applyProtection="1">
      <alignment/>
      <protection/>
    </xf>
    <xf numFmtId="177" fontId="4" fillId="0" borderId="21" xfId="0" applyNumberFormat="1" applyFont="1" applyFill="1" applyBorder="1" applyAlignment="1" applyProtection="1">
      <alignment/>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4" fillId="0" borderId="29"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31" xfId="0" applyFont="1" applyBorder="1" applyAlignment="1" applyProtection="1">
      <alignment horizontal="right"/>
      <protection/>
    </xf>
    <xf numFmtId="0" fontId="4" fillId="0" borderId="32" xfId="0" applyFont="1" applyBorder="1" applyAlignment="1" applyProtection="1">
      <alignment horizontal="right"/>
      <protection/>
    </xf>
    <xf numFmtId="0" fontId="4" fillId="0" borderId="33" xfId="0" applyFont="1" applyBorder="1" applyAlignment="1" applyProtection="1">
      <alignment horizontal="right"/>
      <protection/>
    </xf>
    <xf numFmtId="0" fontId="7" fillId="0" borderId="0" xfId="0" applyFont="1" applyAlignment="1" applyProtection="1">
      <alignment/>
      <protection/>
    </xf>
    <xf numFmtId="0" fontId="7" fillId="0" borderId="0" xfId="0" applyFont="1" applyAlignment="1">
      <alignment/>
    </xf>
    <xf numFmtId="0" fontId="4" fillId="0" borderId="34" xfId="0" applyFont="1" applyBorder="1" applyAlignment="1" applyProtection="1">
      <alignment/>
      <protection/>
    </xf>
    <xf numFmtId="0" fontId="4" fillId="0" borderId="35" xfId="0" applyFont="1" applyBorder="1" applyAlignment="1" applyProtection="1">
      <alignment/>
      <protection/>
    </xf>
    <xf numFmtId="0" fontId="4" fillId="0" borderId="36" xfId="0" applyFont="1" applyBorder="1" applyAlignment="1" applyProtection="1">
      <alignment/>
      <protection/>
    </xf>
    <xf numFmtId="0" fontId="4" fillId="0" borderId="37" xfId="0" applyFont="1" applyBorder="1" applyAlignment="1" applyProtection="1">
      <alignment/>
      <protection/>
    </xf>
    <xf numFmtId="0" fontId="4" fillId="0" borderId="38" xfId="0" applyFont="1" applyBorder="1" applyAlignment="1" applyProtection="1">
      <alignment/>
      <protection/>
    </xf>
    <xf numFmtId="0" fontId="6" fillId="0" borderId="37" xfId="0" applyFont="1" applyBorder="1" applyAlignment="1" applyProtection="1">
      <alignment horizontal="center"/>
      <protection/>
    </xf>
    <xf numFmtId="0" fontId="4" fillId="0" borderId="39" xfId="0" applyFont="1" applyBorder="1" applyAlignment="1" applyProtection="1">
      <alignment/>
      <protection/>
    </xf>
    <xf numFmtId="0" fontId="10" fillId="0" borderId="0" xfId="0" applyFont="1" applyBorder="1" applyAlignment="1" applyProtection="1">
      <alignment/>
      <protection/>
    </xf>
    <xf numFmtId="0" fontId="7" fillId="0" borderId="0" xfId="0" applyFont="1" applyAlignment="1" applyProtection="1">
      <alignment horizontal="center"/>
      <protection/>
    </xf>
    <xf numFmtId="0" fontId="7" fillId="0" borderId="0" xfId="0" applyFont="1" applyAlignment="1">
      <alignment horizontal="center"/>
    </xf>
    <xf numFmtId="0" fontId="9" fillId="0" borderId="0" xfId="0" applyFont="1" applyAlignment="1" applyProtection="1">
      <alignment horizontal="center"/>
      <protection/>
    </xf>
    <xf numFmtId="0" fontId="7" fillId="0" borderId="0" xfId="0" applyFont="1" applyAlignment="1" applyProtection="1">
      <alignment horizontal="right"/>
      <protection/>
    </xf>
    <xf numFmtId="0" fontId="9" fillId="0" borderId="0" xfId="0" applyFont="1" applyAlignment="1" applyProtection="1">
      <alignment/>
      <protection/>
    </xf>
    <xf numFmtId="0" fontId="10" fillId="0" borderId="0" xfId="0" applyFont="1" applyAlignment="1" applyProtection="1">
      <alignment/>
      <protection/>
    </xf>
    <xf numFmtId="0" fontId="4" fillId="0" borderId="0" xfId="0" applyFont="1" applyAlignment="1">
      <alignment horizontal="center"/>
    </xf>
    <xf numFmtId="177" fontId="4" fillId="0" borderId="0" xfId="0" applyNumberFormat="1" applyFont="1" applyAlignment="1">
      <alignment/>
    </xf>
    <xf numFmtId="38" fontId="12" fillId="0" borderId="0" xfId="49" applyFont="1" applyAlignment="1">
      <alignment/>
    </xf>
    <xf numFmtId="38" fontId="13" fillId="0" borderId="0" xfId="49" applyFont="1" applyAlignment="1">
      <alignment/>
    </xf>
    <xf numFmtId="185" fontId="12" fillId="0" borderId="0" xfId="49" applyNumberFormat="1" applyFont="1" applyAlignment="1">
      <alignment/>
    </xf>
    <xf numFmtId="38" fontId="15" fillId="0" borderId="0" xfId="49" applyFont="1" applyAlignment="1">
      <alignment/>
    </xf>
    <xf numFmtId="38" fontId="5" fillId="0" borderId="0" xfId="49" applyFont="1" applyAlignment="1">
      <alignment/>
    </xf>
    <xf numFmtId="197" fontId="5" fillId="0" borderId="0" xfId="49" applyNumberFormat="1" applyFont="1" applyAlignment="1">
      <alignment/>
    </xf>
    <xf numFmtId="177" fontId="5" fillId="0" borderId="0" xfId="49" applyNumberFormat="1" applyFont="1" applyAlignment="1">
      <alignment/>
    </xf>
    <xf numFmtId="0" fontId="10" fillId="0" borderId="0" xfId="0" applyFont="1" applyBorder="1" applyAlignment="1" applyProtection="1">
      <alignment horizontal="center"/>
      <protection/>
    </xf>
    <xf numFmtId="177" fontId="10" fillId="0" borderId="0" xfId="0" applyNumberFormat="1" applyFont="1" applyBorder="1" applyAlignment="1">
      <alignment/>
    </xf>
    <xf numFmtId="177" fontId="10" fillId="0" borderId="0" xfId="0" applyNumberFormat="1" applyFont="1" applyBorder="1" applyAlignment="1" applyProtection="1">
      <alignment/>
      <protection/>
    </xf>
    <xf numFmtId="183" fontId="10" fillId="0" borderId="0" xfId="0" applyNumberFormat="1" applyFont="1" applyBorder="1" applyAlignment="1" applyProtection="1">
      <alignment horizontal="right"/>
      <protection/>
    </xf>
    <xf numFmtId="38" fontId="12" fillId="0" borderId="40" xfId="49" applyFont="1" applyBorder="1" applyAlignment="1">
      <alignment/>
    </xf>
    <xf numFmtId="0" fontId="7" fillId="0" borderId="34" xfId="0" applyFont="1" applyBorder="1" applyAlignment="1" applyProtection="1">
      <alignment horizontal="center" vertical="center"/>
      <protection/>
    </xf>
    <xf numFmtId="0" fontId="10" fillId="0" borderId="41" xfId="0" applyFont="1" applyBorder="1" applyAlignment="1" applyProtection="1">
      <alignment vertical="center"/>
      <protection/>
    </xf>
    <xf numFmtId="0" fontId="10" fillId="0" borderId="17"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1"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10" fillId="0" borderId="13"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1"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0" fontId="10" fillId="0" borderId="43" xfId="0"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199" fontId="10" fillId="0" borderId="15" xfId="0" applyNumberFormat="1" applyFont="1" applyFill="1" applyBorder="1" applyAlignment="1">
      <alignment vertical="center"/>
    </xf>
    <xf numFmtId="199" fontId="10" fillId="0" borderId="15" xfId="0" applyNumberFormat="1" applyFont="1" applyBorder="1" applyAlignment="1">
      <alignment vertical="center"/>
    </xf>
    <xf numFmtId="199" fontId="10" fillId="0" borderId="15" xfId="0" applyNumberFormat="1" applyFont="1" applyBorder="1" applyAlignment="1" applyProtection="1">
      <alignment vertical="center"/>
      <protection/>
    </xf>
    <xf numFmtId="198" fontId="10" fillId="0" borderId="18" xfId="0" applyNumberFormat="1" applyFont="1" applyBorder="1" applyAlignment="1" applyProtection="1">
      <alignment horizontal="right" vertical="center"/>
      <protection/>
    </xf>
    <xf numFmtId="183" fontId="10" fillId="0" borderId="43" xfId="0" applyNumberFormat="1" applyFont="1" applyBorder="1" applyAlignment="1" applyProtection="1">
      <alignment horizontal="right" vertical="center"/>
      <protection/>
    </xf>
    <xf numFmtId="0" fontId="10" fillId="0" borderId="44" xfId="0" applyFont="1" applyBorder="1" applyAlignment="1" applyProtection="1">
      <alignment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vertical="center"/>
      <protection/>
    </xf>
    <xf numFmtId="199" fontId="10" fillId="0" borderId="20" xfId="0" applyNumberFormat="1" applyFont="1" applyBorder="1" applyAlignment="1" applyProtection="1">
      <alignment vertical="center"/>
      <protection/>
    </xf>
    <xf numFmtId="198" fontId="10" fillId="0" borderId="15" xfId="0" applyNumberFormat="1" applyFont="1" applyBorder="1" applyAlignment="1" applyProtection="1">
      <alignment horizontal="right" vertical="center"/>
      <protection/>
    </xf>
    <xf numFmtId="199" fontId="10" fillId="0" borderId="14" xfId="0" applyNumberFormat="1" applyFont="1" applyBorder="1" applyAlignment="1">
      <alignment vertical="center"/>
    </xf>
    <xf numFmtId="199" fontId="10" fillId="0" borderId="24" xfId="0" applyNumberFormat="1" applyFont="1" applyBorder="1" applyAlignment="1" applyProtection="1">
      <alignment vertical="center"/>
      <protection/>
    </xf>
    <xf numFmtId="0" fontId="10" fillId="0" borderId="12" xfId="0" applyFont="1" applyBorder="1" applyAlignment="1" applyProtection="1">
      <alignment horizontal="center" vertical="center"/>
      <protection/>
    </xf>
    <xf numFmtId="0" fontId="10" fillId="0" borderId="21" xfId="0" applyFont="1" applyBorder="1" applyAlignment="1" applyProtection="1">
      <alignment vertical="center"/>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vertical="center"/>
      <protection/>
    </xf>
    <xf numFmtId="199" fontId="10" fillId="0" borderId="21" xfId="0" applyNumberFormat="1" applyFont="1" applyBorder="1" applyAlignment="1" applyProtection="1">
      <alignment vertical="center"/>
      <protection/>
    </xf>
    <xf numFmtId="199" fontId="10" fillId="0" borderId="45" xfId="0" applyNumberFormat="1" applyFont="1" applyBorder="1" applyAlignment="1" applyProtection="1">
      <alignment vertical="center"/>
      <protection/>
    </xf>
    <xf numFmtId="183" fontId="10" fillId="0" borderId="46" xfId="0" applyNumberFormat="1" applyFont="1" applyBorder="1" applyAlignment="1" applyProtection="1">
      <alignment horizontal="right" vertical="center"/>
      <protection/>
    </xf>
    <xf numFmtId="0" fontId="7" fillId="0" borderId="0" xfId="0" applyFont="1" applyAlignment="1">
      <alignment vertical="center"/>
    </xf>
    <xf numFmtId="177" fontId="10" fillId="0" borderId="0" xfId="0" applyNumberFormat="1" applyFont="1" applyBorder="1" applyAlignment="1">
      <alignment vertical="center"/>
    </xf>
    <xf numFmtId="177" fontId="10" fillId="0" borderId="0" xfId="0" applyNumberFormat="1" applyFont="1" applyBorder="1" applyAlignment="1" applyProtection="1">
      <alignment vertical="center"/>
      <protection/>
    </xf>
    <xf numFmtId="183" fontId="10" fillId="0" borderId="0" xfId="0" applyNumberFormat="1"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198" fontId="4" fillId="0" borderId="36" xfId="0" applyNumberFormat="1" applyFont="1" applyBorder="1" applyAlignment="1" applyProtection="1">
      <alignment horizontal="right" vertical="center"/>
      <protection/>
    </xf>
    <xf numFmtId="198" fontId="4" fillId="0" borderId="0" xfId="0" applyNumberFormat="1" applyFont="1" applyBorder="1" applyAlignment="1">
      <alignment horizontal="right"/>
    </xf>
    <xf numFmtId="0" fontId="4" fillId="0" borderId="0" xfId="0"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177" fontId="4" fillId="0" borderId="37" xfId="0" applyNumberFormat="1" applyFont="1" applyBorder="1" applyAlignment="1">
      <alignment horizontal="right" vertical="center"/>
    </xf>
    <xf numFmtId="0" fontId="4" fillId="0" borderId="46" xfId="0" applyFont="1" applyBorder="1" applyAlignment="1">
      <alignment vertical="center" shrinkToFit="1"/>
    </xf>
    <xf numFmtId="198" fontId="4" fillId="0" borderId="43" xfId="0" applyNumberFormat="1" applyFont="1" applyBorder="1" applyAlignment="1">
      <alignment horizontal="right" vertical="center"/>
    </xf>
    <xf numFmtId="0" fontId="4" fillId="0" borderId="47" xfId="0" applyFont="1" applyBorder="1" applyAlignment="1">
      <alignment vertical="center" shrinkToFit="1"/>
    </xf>
    <xf numFmtId="198" fontId="4" fillId="0" borderId="37" xfId="0" applyNumberFormat="1" applyFont="1" applyBorder="1" applyAlignment="1">
      <alignment horizontal="right" vertical="center"/>
    </xf>
    <xf numFmtId="0" fontId="4" fillId="0" borderId="36" xfId="0" applyFont="1" applyBorder="1" applyAlignment="1">
      <alignment vertical="center" shrinkToFit="1"/>
    </xf>
    <xf numFmtId="0" fontId="4" fillId="0" borderId="43" xfId="0" applyFont="1" applyBorder="1" applyAlignment="1">
      <alignment vertical="center" shrinkToFit="1"/>
    </xf>
    <xf numFmtId="0" fontId="4" fillId="0" borderId="37" xfId="0" applyFont="1" applyBorder="1" applyAlignment="1">
      <alignment vertical="center" shrinkToFit="1"/>
    </xf>
    <xf numFmtId="198" fontId="4" fillId="0" borderId="0" xfId="0" applyNumberFormat="1" applyFont="1" applyBorder="1" applyAlignment="1">
      <alignment horizontal="right" vertical="center"/>
    </xf>
    <xf numFmtId="38" fontId="5" fillId="0" borderId="40" xfId="49" applyFont="1" applyBorder="1" applyAlignment="1">
      <alignment horizontal="distributed" vertical="center"/>
    </xf>
    <xf numFmtId="38" fontId="5" fillId="0" borderId="48" xfId="49" applyFont="1" applyBorder="1" applyAlignment="1">
      <alignment horizontal="distributed" vertical="center"/>
    </xf>
    <xf numFmtId="38" fontId="15" fillId="0" borderId="0" xfId="49" applyFont="1" applyAlignment="1">
      <alignment horizontal="right"/>
    </xf>
    <xf numFmtId="38" fontId="17" fillId="0" borderId="37" xfId="49" applyFont="1" applyBorder="1" applyAlignment="1">
      <alignment horizontal="center"/>
    </xf>
    <xf numFmtId="38" fontId="17" fillId="0" borderId="35" xfId="49" applyFont="1" applyBorder="1" applyAlignment="1">
      <alignment horizontal="center"/>
    </xf>
    <xf numFmtId="185" fontId="17" fillId="0" borderId="49" xfId="49" applyNumberFormat="1" applyFont="1" applyBorder="1" applyAlignment="1">
      <alignment horizontal="center"/>
    </xf>
    <xf numFmtId="38" fontId="15" fillId="0" borderId="35" xfId="49" applyFont="1" applyBorder="1" applyAlignment="1">
      <alignment/>
    </xf>
    <xf numFmtId="199" fontId="15" fillId="0" borderId="35" xfId="49" applyNumberFormat="1" applyFont="1" applyBorder="1" applyAlignment="1">
      <alignment/>
    </xf>
    <xf numFmtId="38" fontId="15" fillId="0" borderId="43" xfId="49" applyFont="1" applyBorder="1" applyAlignment="1">
      <alignment/>
    </xf>
    <xf numFmtId="199" fontId="15" fillId="0" borderId="43" xfId="49" applyNumberFormat="1" applyFont="1" applyBorder="1" applyAlignment="1">
      <alignment/>
    </xf>
    <xf numFmtId="199" fontId="15" fillId="0" borderId="43" xfId="49" applyNumberFormat="1" applyFont="1" applyBorder="1" applyAlignment="1" quotePrefix="1">
      <alignment horizontal="right"/>
    </xf>
    <xf numFmtId="38" fontId="15" fillId="0" borderId="36" xfId="49" applyFont="1" applyBorder="1" applyAlignment="1">
      <alignment/>
    </xf>
    <xf numFmtId="199" fontId="15" fillId="0" borderId="36" xfId="49" applyNumberFormat="1" applyFont="1" applyBorder="1" applyAlignment="1">
      <alignment/>
    </xf>
    <xf numFmtId="38" fontId="15" fillId="0" borderId="43" xfId="49" applyFont="1" applyBorder="1" applyAlignment="1">
      <alignment horizontal="left"/>
    </xf>
    <xf numFmtId="38" fontId="15" fillId="0" borderId="50" xfId="49" applyFont="1" applyBorder="1" applyAlignment="1">
      <alignment/>
    </xf>
    <xf numFmtId="199" fontId="15" fillId="0" borderId="50" xfId="49" applyNumberFormat="1" applyFont="1" applyBorder="1" applyAlignment="1">
      <alignment/>
    </xf>
    <xf numFmtId="198" fontId="15" fillId="0" borderId="50" xfId="49" applyNumberFormat="1" applyFont="1" applyBorder="1" applyAlignment="1">
      <alignment/>
    </xf>
    <xf numFmtId="185" fontId="17" fillId="0" borderId="35" xfId="49" applyNumberFormat="1" applyFont="1" applyBorder="1" applyAlignment="1">
      <alignment horizontal="center"/>
    </xf>
    <xf numFmtId="38" fontId="15" fillId="0" borderId="35" xfId="49" applyFont="1" applyBorder="1" applyAlignment="1">
      <alignment/>
    </xf>
    <xf numFmtId="198" fontId="15" fillId="0" borderId="43" xfId="49" applyNumberFormat="1" applyFont="1" applyBorder="1" applyAlignment="1">
      <alignment horizontal="right"/>
    </xf>
    <xf numFmtId="38" fontId="5" fillId="0" borderId="0" xfId="49" applyFont="1" applyAlignment="1">
      <alignment vertical="center"/>
    </xf>
    <xf numFmtId="177" fontId="5" fillId="0" borderId="0" xfId="49" applyNumberFormat="1" applyFont="1" applyAlignment="1">
      <alignment vertical="center"/>
    </xf>
    <xf numFmtId="177" fontId="17" fillId="0" borderId="35" xfId="49" applyNumberFormat="1" applyFont="1" applyBorder="1" applyAlignment="1">
      <alignment horizontal="center" vertical="center"/>
    </xf>
    <xf numFmtId="177" fontId="5" fillId="0" borderId="50" xfId="49" applyNumberFormat="1" applyFont="1" applyBorder="1" applyAlignment="1">
      <alignment horizontal="center" vertical="center"/>
    </xf>
    <xf numFmtId="197" fontId="5" fillId="0" borderId="35" xfId="49" applyNumberFormat="1" applyFont="1" applyBorder="1" applyAlignment="1">
      <alignment horizontal="center" vertical="center"/>
    </xf>
    <xf numFmtId="38" fontId="5" fillId="0" borderId="51" xfId="49" applyFont="1" applyBorder="1" applyAlignment="1">
      <alignment horizontal="distributed" vertical="center"/>
    </xf>
    <xf numFmtId="197" fontId="5" fillId="0" borderId="0" xfId="49" applyNumberFormat="1" applyFont="1" applyAlignment="1">
      <alignment vertical="center"/>
    </xf>
    <xf numFmtId="0" fontId="7" fillId="0" borderId="0" xfId="0" applyFont="1" applyAlignment="1" applyProtection="1">
      <alignment vertical="center"/>
      <protection/>
    </xf>
    <xf numFmtId="0" fontId="19" fillId="0" borderId="0" xfId="0" applyFont="1" applyAlignment="1" applyProtection="1">
      <alignment vertical="center"/>
      <protection/>
    </xf>
    <xf numFmtId="0" fontId="4" fillId="0" borderId="5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7" xfId="0" applyFont="1" applyFill="1" applyBorder="1" applyAlignment="1">
      <alignment horizontal="center" vertical="center"/>
    </xf>
    <xf numFmtId="198" fontId="15" fillId="0" borderId="49" xfId="49" applyNumberFormat="1" applyFont="1" applyBorder="1" applyAlignment="1">
      <alignment horizontal="right"/>
    </xf>
    <xf numFmtId="0" fontId="10" fillId="0" borderId="10" xfId="0" applyFont="1" applyBorder="1" applyAlignment="1" applyProtection="1">
      <alignment vertical="center"/>
      <protection/>
    </xf>
    <xf numFmtId="199" fontId="10" fillId="0" borderId="10" xfId="0" applyNumberFormat="1" applyFont="1" applyBorder="1" applyAlignment="1" applyProtection="1">
      <alignment vertical="center"/>
      <protection/>
    </xf>
    <xf numFmtId="198" fontId="10" fillId="0" borderId="17" xfId="0" applyNumberFormat="1" applyFont="1" applyBorder="1" applyAlignment="1" applyProtection="1">
      <alignment horizontal="right" vertical="center"/>
      <protection/>
    </xf>
    <xf numFmtId="0" fontId="9" fillId="0" borderId="0" xfId="0" applyFont="1" applyBorder="1" applyAlignment="1" applyProtection="1">
      <alignment vertical="center"/>
      <protection/>
    </xf>
    <xf numFmtId="177" fontId="9" fillId="0" borderId="0" xfId="0" applyNumberFormat="1" applyFont="1" applyBorder="1" applyAlignment="1" applyProtection="1">
      <alignment vertical="center"/>
      <protection/>
    </xf>
    <xf numFmtId="183" fontId="9" fillId="0" borderId="0" xfId="0" applyNumberFormat="1" applyFont="1" applyBorder="1" applyAlignment="1" applyProtection="1">
      <alignment horizontal="right" vertical="center"/>
      <protection/>
    </xf>
    <xf numFmtId="0" fontId="10" fillId="0" borderId="26" xfId="0" applyFont="1" applyBorder="1" applyAlignment="1" applyProtection="1">
      <alignment vertical="center"/>
      <protection/>
    </xf>
    <xf numFmtId="0" fontId="10" fillId="0" borderId="26" xfId="0" applyFont="1" applyBorder="1" applyAlignment="1" applyProtection="1">
      <alignment horizontal="center" vertical="center"/>
      <protection/>
    </xf>
    <xf numFmtId="199" fontId="10" fillId="0" borderId="26" xfId="0" applyNumberFormat="1" applyFont="1" applyBorder="1" applyAlignment="1">
      <alignment vertical="center"/>
    </xf>
    <xf numFmtId="199" fontId="10" fillId="0" borderId="26" xfId="0" applyNumberFormat="1" applyFont="1" applyBorder="1" applyAlignment="1" applyProtection="1">
      <alignment vertical="center"/>
      <protection/>
    </xf>
    <xf numFmtId="198" fontId="10" fillId="0" borderId="26" xfId="0" applyNumberFormat="1" applyFont="1" applyBorder="1" applyAlignment="1" applyProtection="1">
      <alignment horizontal="right" vertical="center"/>
      <protection/>
    </xf>
    <xf numFmtId="199" fontId="10" fillId="0" borderId="0" xfId="0" applyNumberFormat="1" applyFont="1" applyBorder="1" applyAlignment="1">
      <alignment vertical="center"/>
    </xf>
    <xf numFmtId="199" fontId="10" fillId="0" borderId="0" xfId="0" applyNumberFormat="1" applyFont="1" applyBorder="1" applyAlignment="1" applyProtection="1">
      <alignment vertical="center"/>
      <protection/>
    </xf>
    <xf numFmtId="198" fontId="10" fillId="0" borderId="0" xfId="0" applyNumberFormat="1" applyFont="1" applyBorder="1" applyAlignment="1" applyProtection="1">
      <alignment horizontal="right" vertical="center"/>
      <protection/>
    </xf>
    <xf numFmtId="199" fontId="5" fillId="0" borderId="36" xfId="49" applyNumberFormat="1" applyFont="1" applyFill="1" applyBorder="1" applyAlignment="1">
      <alignment vertical="center"/>
    </xf>
    <xf numFmtId="200" fontId="5" fillId="0" borderId="36" xfId="49" applyNumberFormat="1" applyFont="1" applyFill="1" applyBorder="1" applyAlignment="1">
      <alignment vertical="center"/>
    </xf>
    <xf numFmtId="38" fontId="5" fillId="0" borderId="0" xfId="49" applyFont="1" applyFill="1" applyAlignment="1">
      <alignment vertical="center"/>
    </xf>
    <xf numFmtId="0" fontId="10" fillId="0" borderId="14" xfId="0" applyFont="1" applyBorder="1" applyAlignment="1" applyProtection="1">
      <alignment horizontal="right" vertical="center"/>
      <protection/>
    </xf>
    <xf numFmtId="38" fontId="15" fillId="0" borderId="26" xfId="49" applyFont="1" applyBorder="1" applyAlignment="1">
      <alignment/>
    </xf>
    <xf numFmtId="199" fontId="15" fillId="0" borderId="26" xfId="49" applyNumberFormat="1" applyFont="1" applyBorder="1" applyAlignment="1">
      <alignment/>
    </xf>
    <xf numFmtId="198" fontId="15" fillId="0" borderId="26" xfId="49" applyNumberFormat="1" applyFont="1" applyBorder="1" applyAlignment="1">
      <alignment/>
    </xf>
    <xf numFmtId="199" fontId="5" fillId="5" borderId="43" xfId="49" applyNumberFormat="1" applyFont="1" applyFill="1" applyBorder="1" applyAlignment="1">
      <alignment vertical="center"/>
    </xf>
    <xf numFmtId="199" fontId="5" fillId="5" borderId="26" xfId="49" applyNumberFormat="1" applyFont="1" applyFill="1" applyBorder="1" applyAlignment="1">
      <alignment vertical="center"/>
    </xf>
    <xf numFmtId="200" fontId="5" fillId="5" borderId="43" xfId="49" applyNumberFormat="1" applyFont="1" applyFill="1" applyBorder="1" applyAlignment="1">
      <alignment vertical="center"/>
    </xf>
    <xf numFmtId="199" fontId="5" fillId="5" borderId="35" xfId="49" applyNumberFormat="1" applyFont="1" applyFill="1" applyBorder="1" applyAlignment="1">
      <alignment vertical="center"/>
    </xf>
    <xf numFmtId="199" fontId="5" fillId="5" borderId="37" xfId="49" applyNumberFormat="1" applyFont="1" applyFill="1" applyBorder="1" applyAlignment="1">
      <alignment vertical="center"/>
    </xf>
    <xf numFmtId="200" fontId="5" fillId="5" borderId="35" xfId="49" applyNumberFormat="1" applyFont="1" applyFill="1" applyBorder="1" applyAlignment="1">
      <alignment vertical="center"/>
    </xf>
    <xf numFmtId="38" fontId="5" fillId="5" borderId="40" xfId="49" applyFont="1" applyFill="1" applyBorder="1" applyAlignment="1">
      <alignment horizontal="distributed" vertical="center"/>
    </xf>
    <xf numFmtId="38" fontId="5" fillId="5" borderId="53" xfId="49" applyFont="1" applyFill="1" applyBorder="1" applyAlignment="1">
      <alignment horizontal="distributed" vertical="center"/>
    </xf>
    <xf numFmtId="200" fontId="5" fillId="5" borderId="37" xfId="49" applyNumberFormat="1" applyFont="1" applyFill="1" applyBorder="1" applyAlignment="1">
      <alignment vertical="center"/>
    </xf>
    <xf numFmtId="38" fontId="15" fillId="5" borderId="43" xfId="49" applyFont="1" applyFill="1" applyBorder="1" applyAlignment="1">
      <alignment/>
    </xf>
    <xf numFmtId="199" fontId="15" fillId="5" borderId="43" xfId="49" applyNumberFormat="1" applyFont="1" applyFill="1" applyBorder="1" applyAlignment="1">
      <alignment/>
    </xf>
    <xf numFmtId="38" fontId="15" fillId="5" borderId="37" xfId="49" applyFont="1" applyFill="1" applyBorder="1" applyAlignment="1">
      <alignment/>
    </xf>
    <xf numFmtId="199" fontId="15" fillId="5" borderId="37" xfId="49" applyNumberFormat="1" applyFont="1" applyFill="1" applyBorder="1" applyAlignment="1">
      <alignment/>
    </xf>
    <xf numFmtId="38" fontId="15" fillId="5" borderId="35" xfId="49" applyFont="1" applyFill="1" applyBorder="1" applyAlignment="1">
      <alignment/>
    </xf>
    <xf numFmtId="199" fontId="15" fillId="5" borderId="35" xfId="49" applyNumberFormat="1" applyFont="1" applyFill="1" applyBorder="1" applyAlignment="1">
      <alignment/>
    </xf>
    <xf numFmtId="0" fontId="4" fillId="0" borderId="54" xfId="0" applyFont="1" applyBorder="1" applyAlignment="1">
      <alignment vertical="center" shrinkToFit="1"/>
    </xf>
    <xf numFmtId="0" fontId="4" fillId="0" borderId="37" xfId="0" applyFont="1" applyBorder="1" applyAlignment="1">
      <alignment vertical="center"/>
    </xf>
    <xf numFmtId="0" fontId="4" fillId="0" borderId="4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right" vertical="center"/>
    </xf>
    <xf numFmtId="0" fontId="4" fillId="0" borderId="26" xfId="0" applyFont="1" applyFill="1" applyBorder="1" applyAlignment="1">
      <alignment horizontal="center" vertical="center"/>
    </xf>
    <xf numFmtId="0" fontId="4" fillId="0" borderId="55" xfId="0" applyFont="1" applyFill="1" applyBorder="1" applyAlignment="1">
      <alignment horizontal="center" vertical="center"/>
    </xf>
    <xf numFmtId="177" fontId="4" fillId="0" borderId="36" xfId="0" applyNumberFormat="1" applyFont="1" applyFill="1" applyBorder="1" applyAlignment="1">
      <alignment horizontal="center" vertical="center"/>
    </xf>
    <xf numFmtId="0" fontId="4" fillId="0" borderId="56" xfId="0" applyFont="1" applyFill="1" applyBorder="1" applyAlignment="1">
      <alignment horizontal="center" vertical="center"/>
    </xf>
    <xf numFmtId="194" fontId="4" fillId="0" borderId="0"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3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57" xfId="0" applyFont="1" applyFill="1" applyBorder="1" applyAlignment="1">
      <alignment horizontal="right" vertical="center"/>
    </xf>
    <xf numFmtId="0" fontId="4" fillId="0" borderId="53" xfId="0" applyFont="1" applyFill="1" applyBorder="1" applyAlignment="1">
      <alignment horizontal="right" vertical="center"/>
    </xf>
    <xf numFmtId="177" fontId="4" fillId="0" borderId="37" xfId="0" applyNumberFormat="1" applyFont="1" applyFill="1" applyBorder="1" applyAlignment="1">
      <alignment horizontal="right" vertical="center"/>
    </xf>
    <xf numFmtId="202" fontId="4" fillId="0" borderId="0" xfId="0" applyNumberFormat="1" applyFont="1" applyFill="1" applyAlignment="1" applyProtection="1">
      <alignment horizontal="center"/>
      <protection/>
    </xf>
    <xf numFmtId="202" fontId="4" fillId="0" borderId="52" xfId="0" applyNumberFormat="1" applyFont="1" applyFill="1" applyBorder="1" applyAlignment="1" applyProtection="1">
      <alignment horizontal="right"/>
      <protection/>
    </xf>
    <xf numFmtId="202" fontId="4" fillId="0" borderId="48" xfId="0" applyNumberFormat="1" applyFont="1" applyFill="1" applyBorder="1" applyAlignment="1" applyProtection="1">
      <alignment horizontal="right"/>
      <protection/>
    </xf>
    <xf numFmtId="199" fontId="4" fillId="0" borderId="43" xfId="0" applyNumberFormat="1" applyFont="1" applyFill="1" applyBorder="1" applyAlignment="1">
      <alignment vertical="center"/>
    </xf>
    <xf numFmtId="199" fontId="4" fillId="0" borderId="0" xfId="0" applyNumberFormat="1" applyFont="1" applyFill="1" applyBorder="1" applyAlignment="1">
      <alignment vertical="center"/>
    </xf>
    <xf numFmtId="199" fontId="4" fillId="0" borderId="56" xfId="0" applyNumberFormat="1" applyFont="1" applyFill="1" applyBorder="1" applyAlignment="1">
      <alignment vertical="center"/>
    </xf>
    <xf numFmtId="199" fontId="4" fillId="0" borderId="40" xfId="0" applyNumberFormat="1" applyFont="1" applyFill="1" applyBorder="1" applyAlignment="1">
      <alignment vertical="center"/>
    </xf>
    <xf numFmtId="202" fontId="4" fillId="0" borderId="46" xfId="0" applyNumberFormat="1" applyFont="1" applyFill="1" applyBorder="1" applyAlignment="1" applyProtection="1">
      <alignment horizontal="right"/>
      <protection/>
    </xf>
    <xf numFmtId="202" fontId="4" fillId="0" borderId="40" xfId="0" applyNumberFormat="1" applyFont="1" applyFill="1" applyBorder="1" applyAlignment="1" applyProtection="1">
      <alignment horizontal="right"/>
      <protection/>
    </xf>
    <xf numFmtId="199" fontId="4" fillId="0" borderId="37" xfId="0" applyNumberFormat="1" applyFont="1" applyFill="1" applyBorder="1" applyAlignment="1">
      <alignment vertical="center"/>
    </xf>
    <xf numFmtId="199" fontId="4" fillId="0" borderId="25" xfId="0" applyNumberFormat="1" applyFont="1" applyFill="1" applyBorder="1" applyAlignment="1">
      <alignment vertical="center"/>
    </xf>
    <xf numFmtId="199" fontId="4" fillId="0" borderId="57" xfId="0" applyNumberFormat="1" applyFont="1" applyFill="1" applyBorder="1" applyAlignment="1">
      <alignment vertical="center"/>
    </xf>
    <xf numFmtId="199" fontId="4" fillId="0" borderId="53" xfId="0" applyNumberFormat="1" applyFont="1" applyFill="1" applyBorder="1" applyAlignment="1">
      <alignment vertical="center"/>
    </xf>
    <xf numFmtId="202" fontId="4" fillId="0" borderId="26" xfId="0" applyNumberFormat="1" applyFont="1" applyFill="1" applyBorder="1" applyAlignment="1" applyProtection="1">
      <alignment horizontal="center"/>
      <protection/>
    </xf>
    <xf numFmtId="202" fontId="4" fillId="0" borderId="48" xfId="0" applyNumberFormat="1" applyFont="1" applyFill="1" applyBorder="1" applyAlignment="1" applyProtection="1">
      <alignment horizontal="center"/>
      <protection/>
    </xf>
    <xf numFmtId="202" fontId="4" fillId="0" borderId="0" xfId="0" applyNumberFormat="1" applyFont="1" applyFill="1" applyBorder="1" applyAlignment="1" applyProtection="1">
      <alignment horizontal="center"/>
      <protection/>
    </xf>
    <xf numFmtId="202" fontId="4" fillId="0" borderId="40" xfId="0" applyNumberFormat="1" applyFont="1" applyFill="1" applyBorder="1" applyAlignment="1" applyProtection="1">
      <alignment horizontal="center"/>
      <protection/>
    </xf>
    <xf numFmtId="202" fontId="4" fillId="0" borderId="25" xfId="0" applyNumberFormat="1" applyFont="1" applyFill="1" applyBorder="1" applyAlignment="1" applyProtection="1">
      <alignment horizontal="center"/>
      <protection/>
    </xf>
    <xf numFmtId="202" fontId="4" fillId="0" borderId="47" xfId="0" applyNumberFormat="1" applyFont="1" applyFill="1" applyBorder="1" applyAlignment="1" applyProtection="1">
      <alignment horizontal="right"/>
      <protection/>
    </xf>
    <xf numFmtId="202" fontId="4" fillId="0" borderId="53" xfId="0" applyNumberFormat="1" applyFont="1" applyFill="1" applyBorder="1" applyAlignment="1" applyProtection="1">
      <alignment horizontal="right"/>
      <protection/>
    </xf>
    <xf numFmtId="202" fontId="4" fillId="0" borderId="53" xfId="0" applyNumberFormat="1" applyFont="1" applyFill="1" applyBorder="1" applyAlignment="1" applyProtection="1">
      <alignment horizontal="center"/>
      <protection/>
    </xf>
    <xf numFmtId="199" fontId="4" fillId="0" borderId="47" xfId="0" applyNumberFormat="1" applyFont="1" applyFill="1" applyBorder="1" applyAlignment="1">
      <alignment vertical="center"/>
    </xf>
    <xf numFmtId="199" fontId="4" fillId="0" borderId="48" xfId="0" applyNumberFormat="1" applyFont="1" applyFill="1" applyBorder="1" applyAlignment="1">
      <alignment vertical="center"/>
    </xf>
    <xf numFmtId="202" fontId="4" fillId="0" borderId="58" xfId="0" applyNumberFormat="1" applyFont="1" applyFill="1" applyBorder="1" applyAlignment="1" applyProtection="1">
      <alignment horizontal="center"/>
      <protection/>
    </xf>
    <xf numFmtId="199" fontId="4" fillId="0" borderId="54" xfId="0" applyNumberFormat="1" applyFont="1" applyFill="1" applyBorder="1" applyAlignment="1">
      <alignment vertical="center"/>
    </xf>
    <xf numFmtId="199" fontId="4" fillId="0" borderId="59" xfId="0" applyNumberFormat="1" applyFont="1" applyFill="1" applyBorder="1" applyAlignment="1">
      <alignment vertical="center"/>
    </xf>
    <xf numFmtId="199" fontId="4" fillId="0" borderId="60" xfId="0" applyNumberFormat="1" applyFont="1" applyFill="1" applyBorder="1" applyAlignment="1">
      <alignment vertical="center"/>
    </xf>
    <xf numFmtId="199" fontId="4" fillId="0" borderId="58" xfId="0" applyNumberFormat="1" applyFont="1" applyFill="1" applyBorder="1" applyAlignment="1">
      <alignment vertical="center"/>
    </xf>
    <xf numFmtId="199" fontId="4" fillId="0" borderId="61" xfId="0" applyNumberFormat="1" applyFont="1" applyFill="1" applyBorder="1" applyAlignment="1">
      <alignment vertical="center"/>
    </xf>
    <xf numFmtId="199" fontId="4" fillId="0" borderId="62" xfId="0" applyNumberFormat="1" applyFont="1" applyFill="1" applyBorder="1" applyAlignment="1">
      <alignment vertical="top"/>
    </xf>
    <xf numFmtId="205" fontId="4" fillId="0" borderId="57" xfId="0" applyNumberFormat="1" applyFont="1" applyFill="1" applyBorder="1" applyAlignment="1">
      <alignment vertical="top"/>
    </xf>
    <xf numFmtId="199" fontId="4" fillId="0" borderId="46" xfId="0" applyNumberFormat="1" applyFont="1" applyFill="1" applyBorder="1" applyAlignment="1">
      <alignment vertical="center"/>
    </xf>
    <xf numFmtId="199" fontId="4" fillId="0" borderId="62" xfId="0" applyNumberFormat="1" applyFont="1" applyFill="1" applyBorder="1" applyAlignment="1">
      <alignment horizontal="right" vertical="top"/>
    </xf>
    <xf numFmtId="205" fontId="4" fillId="0" borderId="63" xfId="0" applyNumberFormat="1" applyFont="1" applyFill="1" applyBorder="1" applyAlignment="1">
      <alignment vertical="top"/>
    </xf>
    <xf numFmtId="0" fontId="4" fillId="0" borderId="0" xfId="0" applyFont="1" applyFill="1" applyAlignment="1">
      <alignment/>
    </xf>
    <xf numFmtId="177" fontId="4" fillId="0" borderId="0" xfId="0" applyNumberFormat="1" applyFont="1" applyFill="1" applyAlignment="1">
      <alignment/>
    </xf>
    <xf numFmtId="38" fontId="15" fillId="5" borderId="35" xfId="49" applyFont="1" applyFill="1" applyBorder="1" applyAlignment="1">
      <alignment shrinkToFit="1"/>
    </xf>
    <xf numFmtId="199" fontId="5" fillId="0" borderId="43" xfId="49" applyNumberFormat="1" applyFont="1" applyFill="1" applyBorder="1" applyAlignment="1">
      <alignment vertical="center"/>
    </xf>
    <xf numFmtId="200" fontId="5" fillId="0" borderId="43" xfId="49" applyNumberFormat="1" applyFont="1" applyFill="1" applyBorder="1" applyAlignment="1">
      <alignment vertical="center"/>
    </xf>
    <xf numFmtId="199" fontId="5" fillId="0" borderId="51" xfId="49" applyNumberFormat="1" applyFont="1" applyFill="1" applyBorder="1" applyAlignment="1">
      <alignment vertical="center"/>
    </xf>
    <xf numFmtId="200" fontId="5" fillId="0" borderId="51" xfId="49" applyNumberFormat="1" applyFont="1" applyFill="1" applyBorder="1" applyAlignment="1">
      <alignment vertical="center"/>
    </xf>
    <xf numFmtId="200" fontId="5" fillId="0" borderId="43" xfId="49" applyNumberFormat="1" applyFont="1" applyFill="1" applyBorder="1" applyAlignment="1" quotePrefix="1">
      <alignment horizontal="right" vertical="center"/>
    </xf>
    <xf numFmtId="199" fontId="5" fillId="0" borderId="37" xfId="49" applyNumberFormat="1" applyFont="1" applyFill="1" applyBorder="1" applyAlignment="1">
      <alignment vertical="center"/>
    </xf>
    <xf numFmtId="200" fontId="5" fillId="0" borderId="37" xfId="49" applyNumberFormat="1" applyFont="1" applyFill="1" applyBorder="1" applyAlignment="1">
      <alignment vertical="center"/>
    </xf>
    <xf numFmtId="199" fontId="5" fillId="0" borderId="35" xfId="49" applyNumberFormat="1" applyFont="1" applyFill="1" applyBorder="1" applyAlignment="1">
      <alignment vertical="center"/>
    </xf>
    <xf numFmtId="200" fontId="5" fillId="0" borderId="35" xfId="49" applyNumberFormat="1" applyFont="1" applyFill="1" applyBorder="1" applyAlignment="1">
      <alignment vertical="center"/>
    </xf>
    <xf numFmtId="199" fontId="5" fillId="0" borderId="26" xfId="49" applyNumberFormat="1" applyFont="1" applyFill="1" applyBorder="1" applyAlignment="1">
      <alignment vertical="center"/>
    </xf>
    <xf numFmtId="202" fontId="4" fillId="0" borderId="59" xfId="0" applyNumberFormat="1" applyFont="1" applyFill="1" applyBorder="1" applyAlignment="1" applyProtection="1">
      <alignment horizontal="right"/>
      <protection/>
    </xf>
    <xf numFmtId="202" fontId="4" fillId="0" borderId="61" xfId="0" applyNumberFormat="1" applyFont="1" applyFill="1" applyBorder="1" applyAlignment="1" applyProtection="1">
      <alignment horizontal="right"/>
      <protection/>
    </xf>
    <xf numFmtId="198" fontId="5" fillId="0" borderId="40" xfId="49" applyNumberFormat="1" applyFont="1" applyBorder="1" applyAlignment="1">
      <alignment horizontal="right"/>
    </xf>
    <xf numFmtId="198" fontId="15" fillId="0" borderId="40" xfId="49" applyNumberFormat="1" applyFont="1" applyBorder="1" applyAlignment="1">
      <alignment horizontal="right"/>
    </xf>
    <xf numFmtId="198" fontId="15" fillId="5" borderId="40" xfId="49" applyNumberFormat="1" applyFont="1" applyFill="1" applyBorder="1" applyAlignment="1">
      <alignment horizontal="right"/>
    </xf>
    <xf numFmtId="198" fontId="15" fillId="0" borderId="48" xfId="49" applyNumberFormat="1" applyFont="1" applyBorder="1" applyAlignment="1">
      <alignment horizontal="right"/>
    </xf>
    <xf numFmtId="198" fontId="15" fillId="5" borderId="53" xfId="49" applyNumberFormat="1" applyFont="1" applyFill="1" applyBorder="1" applyAlignment="1">
      <alignment horizontal="right"/>
    </xf>
    <xf numFmtId="198" fontId="15" fillId="5" borderId="49" xfId="49" applyNumberFormat="1" applyFont="1" applyFill="1" applyBorder="1" applyAlignment="1">
      <alignment horizontal="right"/>
    </xf>
    <xf numFmtId="198" fontId="15" fillId="5" borderId="37" xfId="49" applyNumberFormat="1" applyFont="1" applyFill="1" applyBorder="1" applyAlignment="1">
      <alignment horizontal="right"/>
    </xf>
    <xf numFmtId="198" fontId="15" fillId="5" borderId="43" xfId="49" applyNumberFormat="1" applyFont="1" applyFill="1" applyBorder="1" applyAlignment="1">
      <alignment horizontal="right"/>
    </xf>
    <xf numFmtId="198" fontId="15" fillId="0" borderId="50" xfId="49" applyNumberFormat="1" applyFont="1" applyBorder="1" applyAlignment="1">
      <alignment horizontal="right"/>
    </xf>
    <xf numFmtId="198" fontId="15" fillId="5" borderId="35" xfId="49" applyNumberFormat="1" applyFont="1" applyFill="1" applyBorder="1" applyAlignment="1">
      <alignment horizontal="right"/>
    </xf>
    <xf numFmtId="198" fontId="15" fillId="0" borderId="35" xfId="49" applyNumberFormat="1" applyFont="1" applyBorder="1" applyAlignment="1">
      <alignment horizontal="right"/>
    </xf>
    <xf numFmtId="0" fontId="8" fillId="0" borderId="10" xfId="0" applyFont="1" applyBorder="1" applyAlignment="1" applyProtection="1">
      <alignment horizontal="center" vertical="center"/>
      <protection/>
    </xf>
    <xf numFmtId="198" fontId="10" fillId="0" borderId="12" xfId="0" applyNumberFormat="1" applyFont="1" applyBorder="1" applyAlignment="1" applyProtection="1">
      <alignment horizontal="right" vertical="center"/>
      <protection/>
    </xf>
    <xf numFmtId="198" fontId="10" fillId="0" borderId="64" xfId="0" applyNumberFormat="1" applyFont="1" applyBorder="1" applyAlignment="1" applyProtection="1">
      <alignment horizontal="right" vertical="center"/>
      <protection/>
    </xf>
    <xf numFmtId="198" fontId="10" fillId="0" borderId="65" xfId="0" applyNumberFormat="1" applyFont="1" applyBorder="1" applyAlignment="1" applyProtection="1">
      <alignment horizontal="right" vertical="center"/>
      <protection/>
    </xf>
    <xf numFmtId="198" fontId="10" fillId="0" borderId="66" xfId="0" applyNumberFormat="1" applyFont="1" applyBorder="1" applyAlignment="1" applyProtection="1">
      <alignment horizontal="right" vertical="center"/>
      <protection/>
    </xf>
    <xf numFmtId="198" fontId="10" fillId="0" borderId="67" xfId="0" applyNumberFormat="1" applyFont="1" applyBorder="1" applyAlignment="1" applyProtection="1">
      <alignment horizontal="right" vertical="center"/>
      <protection/>
    </xf>
    <xf numFmtId="200" fontId="5" fillId="0" borderId="43" xfId="49" applyNumberFormat="1" applyFont="1" applyFill="1" applyBorder="1" applyAlignment="1">
      <alignment horizontal="right" vertical="center"/>
    </xf>
    <xf numFmtId="200" fontId="5" fillId="0" borderId="37" xfId="49" applyNumberFormat="1" applyFont="1" applyFill="1" applyBorder="1" applyAlignment="1">
      <alignment horizontal="right" vertical="center"/>
    </xf>
    <xf numFmtId="198" fontId="4" fillId="0" borderId="43" xfId="0" applyNumberFormat="1" applyFont="1" applyBorder="1" applyAlignment="1" applyProtection="1">
      <alignment horizontal="right" vertical="center"/>
      <protection/>
    </xf>
    <xf numFmtId="198" fontId="4" fillId="0" borderId="37" xfId="0" applyNumberFormat="1" applyFont="1" applyBorder="1" applyAlignment="1" applyProtection="1">
      <alignment horizontal="right" vertical="center"/>
      <protection/>
    </xf>
    <xf numFmtId="198" fontId="4" fillId="0" borderId="36" xfId="0" applyNumberFormat="1" applyFont="1" applyBorder="1" applyAlignment="1">
      <alignment horizontal="right" vertical="center"/>
    </xf>
    <xf numFmtId="199" fontId="15" fillId="0" borderId="35" xfId="49" applyNumberFormat="1" applyFont="1" applyBorder="1" applyAlignment="1">
      <alignment horizontal="right"/>
    </xf>
    <xf numFmtId="0" fontId="8" fillId="0" borderId="0" xfId="0" applyFont="1" applyAlignment="1" applyProtection="1">
      <alignment horizontal="right"/>
      <protection/>
    </xf>
    <xf numFmtId="0" fontId="0" fillId="0" borderId="0" xfId="0" applyAlignment="1">
      <alignment/>
    </xf>
    <xf numFmtId="0" fontId="0" fillId="0" borderId="13" xfId="0" applyBorder="1" applyAlignment="1">
      <alignment/>
    </xf>
    <xf numFmtId="0" fontId="10" fillId="0" borderId="41" xfId="0" applyFont="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10" fillId="0" borderId="17" xfId="0" applyFont="1" applyBorder="1" applyAlignment="1" applyProtection="1">
      <alignment horizontal="center" vertical="center" wrapText="1"/>
      <protection/>
    </xf>
    <xf numFmtId="0" fontId="18" fillId="0" borderId="10" xfId="0" applyFont="1" applyBorder="1" applyAlignment="1">
      <alignment vertical="center" wrapText="1"/>
    </xf>
    <xf numFmtId="0" fontId="18" fillId="0" borderId="14" xfId="0" applyFont="1" applyBorder="1" applyAlignment="1">
      <alignment vertical="center" wrapText="1"/>
    </xf>
    <xf numFmtId="0" fontId="4" fillId="0" borderId="0" xfId="0" applyFont="1" applyAlignment="1" applyProtection="1">
      <alignment horizontal="center"/>
      <protection/>
    </xf>
    <xf numFmtId="0" fontId="4" fillId="0" borderId="52"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6" fillId="0" borderId="36" xfId="0" applyFont="1" applyBorder="1" applyAlignment="1" applyProtection="1">
      <alignment horizontal="center"/>
      <protection/>
    </xf>
    <xf numFmtId="0" fontId="6" fillId="0" borderId="43" xfId="0" applyFont="1" applyBorder="1" applyAlignment="1" applyProtection="1">
      <alignment horizontal="center"/>
      <protection/>
    </xf>
    <xf numFmtId="198" fontId="4" fillId="0" borderId="68" xfId="0" applyNumberFormat="1" applyFont="1" applyBorder="1" applyAlignment="1">
      <alignment horizontal="right" vertical="top"/>
    </xf>
    <xf numFmtId="0" fontId="4" fillId="0" borderId="69" xfId="0" applyFont="1" applyFill="1" applyBorder="1" applyAlignment="1">
      <alignment horizontal="center" vertical="top"/>
    </xf>
    <xf numFmtId="0" fontId="4" fillId="0" borderId="47" xfId="0" applyFont="1" applyFill="1" applyBorder="1" applyAlignment="1">
      <alignment horizontal="center" vertical="top"/>
    </xf>
    <xf numFmtId="0" fontId="4" fillId="0" borderId="70" xfId="0" applyFont="1" applyFill="1" applyBorder="1" applyAlignment="1">
      <alignment horizontal="center" vertical="top"/>
    </xf>
    <xf numFmtId="0" fontId="4" fillId="0" borderId="53" xfId="0" applyFont="1" applyFill="1" applyBorder="1" applyAlignment="1">
      <alignment horizontal="center" vertical="top"/>
    </xf>
    <xf numFmtId="199" fontId="4" fillId="0" borderId="71" xfId="0" applyNumberFormat="1" applyFont="1" applyFill="1" applyBorder="1" applyAlignment="1">
      <alignment horizontal="right" vertical="top"/>
    </xf>
    <xf numFmtId="199" fontId="4" fillId="0" borderId="68" xfId="0" applyNumberFormat="1" applyFont="1" applyFill="1" applyBorder="1" applyAlignment="1">
      <alignment horizontal="right" vertical="top"/>
    </xf>
    <xf numFmtId="199" fontId="4" fillId="0" borderId="68" xfId="0" applyNumberFormat="1" applyFont="1" applyFill="1" applyBorder="1" applyAlignment="1">
      <alignment horizontal="center" vertical="top"/>
    </xf>
    <xf numFmtId="199" fontId="4" fillId="0" borderId="72" xfId="0" applyNumberFormat="1" applyFont="1" applyFill="1" applyBorder="1" applyAlignment="1">
      <alignment horizontal="center" vertical="top"/>
    </xf>
    <xf numFmtId="0" fontId="4" fillId="0" borderId="71" xfId="0" applyFont="1" applyFill="1" applyBorder="1" applyAlignment="1">
      <alignment horizontal="center" vertical="top"/>
    </xf>
    <xf numFmtId="199" fontId="4" fillId="0" borderId="73" xfId="0" applyNumberFormat="1" applyFont="1" applyFill="1" applyBorder="1" applyAlignment="1">
      <alignment vertical="top"/>
    </xf>
    <xf numFmtId="199" fontId="4" fillId="0" borderId="35" xfId="0" applyNumberFormat="1" applyFont="1" applyFill="1" applyBorder="1" applyAlignment="1">
      <alignment vertical="top"/>
    </xf>
    <xf numFmtId="198" fontId="4" fillId="0" borderId="73" xfId="0" applyNumberFormat="1" applyFont="1" applyBorder="1" applyAlignment="1">
      <alignment vertical="top"/>
    </xf>
    <xf numFmtId="198" fontId="4" fillId="0" borderId="35" xfId="0" applyNumberFormat="1" applyFont="1" applyBorder="1" applyAlignment="1">
      <alignment vertical="top"/>
    </xf>
    <xf numFmtId="199" fontId="4" fillId="0" borderId="72" xfId="0" applyNumberFormat="1" applyFont="1" applyFill="1" applyBorder="1" applyAlignment="1">
      <alignment horizontal="right" vertical="top"/>
    </xf>
    <xf numFmtId="0" fontId="4" fillId="0" borderId="71" xfId="0" applyFont="1" applyBorder="1" applyAlignment="1">
      <alignment horizontal="center" vertical="top" shrinkToFit="1"/>
    </xf>
    <xf numFmtId="0" fontId="4" fillId="0" borderId="72" xfId="0" applyFont="1" applyBorder="1" applyAlignment="1">
      <alignment horizontal="center" vertical="top" shrinkToFit="1"/>
    </xf>
    <xf numFmtId="199" fontId="4" fillId="0" borderId="74" xfId="0" applyNumberFormat="1" applyFont="1" applyFill="1" applyBorder="1" applyAlignment="1">
      <alignment horizontal="right" vertical="top"/>
    </xf>
    <xf numFmtId="199" fontId="4" fillId="0" borderId="75" xfId="0" applyNumberFormat="1" applyFont="1" applyFill="1" applyBorder="1" applyAlignment="1">
      <alignment horizontal="right" vertical="top"/>
    </xf>
    <xf numFmtId="199" fontId="4" fillId="0" borderId="76" xfId="0" applyNumberFormat="1" applyFont="1" applyFill="1" applyBorder="1" applyAlignment="1">
      <alignment horizontal="right" vertical="top"/>
    </xf>
    <xf numFmtId="0" fontId="4" fillId="0" borderId="36" xfId="0" applyFont="1" applyBorder="1" applyAlignment="1">
      <alignment horizontal="center" vertical="center" wrapText="1"/>
    </xf>
    <xf numFmtId="0" fontId="0" fillId="0" borderId="43" xfId="0" applyBorder="1" applyAlignment="1">
      <alignment vertical="center" wrapText="1"/>
    </xf>
    <xf numFmtId="0" fontId="0" fillId="0" borderId="37" xfId="0" applyBorder="1" applyAlignment="1">
      <alignment vertical="center" wrapText="1"/>
    </xf>
    <xf numFmtId="0" fontId="4" fillId="0" borderId="73" xfId="0" applyFont="1" applyBorder="1" applyAlignment="1">
      <alignment horizontal="center" vertical="top" shrinkToFit="1"/>
    </xf>
    <xf numFmtId="0" fontId="4" fillId="0" borderId="35" xfId="0" applyFont="1" applyBorder="1" applyAlignment="1">
      <alignment horizontal="center" vertical="top" shrinkToFit="1"/>
    </xf>
    <xf numFmtId="199" fontId="4" fillId="0" borderId="70" xfId="0" applyNumberFormat="1" applyFont="1" applyFill="1" applyBorder="1" applyAlignment="1">
      <alignment horizontal="right" vertical="top"/>
    </xf>
    <xf numFmtId="199" fontId="4" fillId="0" borderId="53" xfId="0" applyNumberFormat="1" applyFont="1" applyFill="1" applyBorder="1" applyAlignment="1">
      <alignment horizontal="right" vertical="top"/>
    </xf>
    <xf numFmtId="199" fontId="4" fillId="0" borderId="73" xfId="0" applyNumberFormat="1" applyFont="1" applyFill="1" applyBorder="1" applyAlignment="1">
      <alignment horizontal="center" vertical="top"/>
    </xf>
    <xf numFmtId="199" fontId="4" fillId="0" borderId="35" xfId="0" applyNumberFormat="1" applyFont="1" applyFill="1" applyBorder="1" applyAlignment="1">
      <alignment horizontal="center" vertical="top"/>
    </xf>
    <xf numFmtId="199" fontId="4" fillId="0" borderId="73" xfId="0" applyNumberFormat="1" applyFont="1" applyFill="1" applyBorder="1" applyAlignment="1">
      <alignment horizontal="right" vertical="top"/>
    </xf>
    <xf numFmtId="199" fontId="4" fillId="0" borderId="35" xfId="0" applyNumberFormat="1" applyFont="1" applyFill="1" applyBorder="1" applyAlignment="1">
      <alignment horizontal="right" vertical="top"/>
    </xf>
    <xf numFmtId="199" fontId="4" fillId="0" borderId="77" xfId="0" applyNumberFormat="1" applyFont="1" applyFill="1" applyBorder="1" applyAlignment="1">
      <alignment horizontal="right" vertical="top"/>
    </xf>
    <xf numFmtId="199" fontId="4" fillId="0" borderId="39" xfId="0" applyNumberFormat="1" applyFont="1" applyFill="1" applyBorder="1" applyAlignment="1">
      <alignment horizontal="right" vertical="top"/>
    </xf>
    <xf numFmtId="199" fontId="4" fillId="0" borderId="78" xfId="0" applyNumberFormat="1" applyFont="1" applyFill="1" applyBorder="1" applyAlignment="1">
      <alignment horizontal="right" vertical="top"/>
    </xf>
    <xf numFmtId="199" fontId="4" fillId="0" borderId="50" xfId="0" applyNumberFormat="1" applyFont="1" applyFill="1" applyBorder="1" applyAlignment="1">
      <alignment horizontal="right" vertical="top"/>
    </xf>
    <xf numFmtId="199" fontId="4" fillId="0" borderId="79" xfId="0" applyNumberFormat="1" applyFont="1" applyFill="1" applyBorder="1" applyAlignment="1">
      <alignment horizontal="right" vertical="top"/>
    </xf>
    <xf numFmtId="199" fontId="4" fillId="0" borderId="80" xfId="0" applyNumberFormat="1" applyFont="1" applyFill="1" applyBorder="1" applyAlignment="1">
      <alignment horizontal="right" vertical="top"/>
    </xf>
    <xf numFmtId="199" fontId="4" fillId="0" borderId="81" xfId="0" applyNumberFormat="1" applyFont="1" applyFill="1" applyBorder="1" applyAlignment="1">
      <alignment horizontal="right" vertical="top"/>
    </xf>
    <xf numFmtId="199" fontId="4" fillId="0" borderId="49" xfId="0" applyNumberFormat="1" applyFont="1" applyFill="1" applyBorder="1" applyAlignment="1">
      <alignment horizontal="right" vertical="top"/>
    </xf>
    <xf numFmtId="0" fontId="4" fillId="0" borderId="46" xfId="0" applyFont="1" applyFill="1" applyBorder="1" applyAlignment="1">
      <alignment horizontal="center" vertical="center"/>
    </xf>
    <xf numFmtId="0" fontId="4" fillId="0" borderId="40" xfId="0" applyFont="1" applyFill="1" applyBorder="1" applyAlignment="1">
      <alignment horizontal="center" vertical="center"/>
    </xf>
    <xf numFmtId="38" fontId="15" fillId="0" borderId="36" xfId="49" applyFont="1" applyBorder="1" applyAlignment="1">
      <alignment horizontal="center" vertical="center"/>
    </xf>
    <xf numFmtId="38" fontId="15" fillId="0" borderId="37" xfId="49" applyFont="1" applyBorder="1" applyAlignment="1">
      <alignment horizontal="center" vertical="center"/>
    </xf>
    <xf numFmtId="38" fontId="15" fillId="0" borderId="39" xfId="49" applyFont="1" applyBorder="1" applyAlignment="1">
      <alignment horizontal="center"/>
    </xf>
    <xf numFmtId="38" fontId="15" fillId="0" borderId="50" xfId="49" applyFont="1" applyBorder="1" applyAlignment="1">
      <alignment horizontal="center"/>
    </xf>
    <xf numFmtId="38" fontId="15" fillId="0" borderId="49" xfId="49" applyFont="1" applyBorder="1" applyAlignment="1">
      <alignment horizontal="center"/>
    </xf>
    <xf numFmtId="199" fontId="15" fillId="0" borderId="39" xfId="49" applyNumberFormat="1" applyFont="1" applyBorder="1" applyAlignment="1">
      <alignment horizontal="center"/>
    </xf>
    <xf numFmtId="199" fontId="15" fillId="0" borderId="50" xfId="49" applyNumberFormat="1" applyFont="1" applyBorder="1" applyAlignment="1">
      <alignment horizontal="center"/>
    </xf>
    <xf numFmtId="199" fontId="15" fillId="0" borderId="49" xfId="49" applyNumberFormat="1" applyFont="1" applyBorder="1" applyAlignment="1">
      <alignment horizontal="center"/>
    </xf>
    <xf numFmtId="38" fontId="5" fillId="0" borderId="46" xfId="49" applyFont="1" applyBorder="1" applyAlignment="1">
      <alignment vertical="center"/>
    </xf>
    <xf numFmtId="38" fontId="5" fillId="0" borderId="40" xfId="49" applyFont="1" applyBorder="1" applyAlignment="1">
      <alignment vertical="center"/>
    </xf>
    <xf numFmtId="38" fontId="5" fillId="5" borderId="47" xfId="49" applyFont="1" applyFill="1" applyBorder="1" applyAlignment="1">
      <alignment vertical="center"/>
    </xf>
    <xf numFmtId="38" fontId="5" fillId="5" borderId="53" xfId="49" applyFont="1" applyFill="1" applyBorder="1" applyAlignment="1">
      <alignment vertical="center"/>
    </xf>
    <xf numFmtId="38" fontId="5" fillId="0" borderId="47" xfId="49" applyFont="1" applyBorder="1" applyAlignment="1">
      <alignment horizontal="distributed" vertical="center" wrapText="1" shrinkToFit="1"/>
    </xf>
    <xf numFmtId="0" fontId="0" fillId="0" borderId="53" xfId="0" applyBorder="1" applyAlignment="1">
      <alignment horizontal="distributed" vertical="center" wrapText="1"/>
    </xf>
    <xf numFmtId="38" fontId="5" fillId="5" borderId="39" xfId="49" applyFont="1" applyFill="1" applyBorder="1" applyAlignment="1">
      <alignment horizontal="center" vertical="center"/>
    </xf>
    <xf numFmtId="38" fontId="5" fillId="5" borderId="49" xfId="49" applyFont="1" applyFill="1" applyBorder="1" applyAlignment="1">
      <alignment horizontal="center" vertical="center"/>
    </xf>
    <xf numFmtId="38" fontId="5" fillId="0" borderId="39" xfId="49" applyFont="1" applyBorder="1" applyAlignment="1">
      <alignment vertical="center"/>
    </xf>
    <xf numFmtId="38" fontId="5" fillId="0" borderId="49" xfId="49" applyFont="1" applyBorder="1" applyAlignment="1">
      <alignment vertical="center"/>
    </xf>
    <xf numFmtId="38" fontId="5" fillId="0" borderId="52" xfId="49" applyFont="1" applyBorder="1" applyAlignment="1">
      <alignment vertical="center"/>
    </xf>
    <xf numFmtId="38" fontId="5" fillId="0" borderId="48" xfId="49" applyFont="1" applyBorder="1" applyAlignment="1">
      <alignment vertical="center"/>
    </xf>
    <xf numFmtId="38" fontId="5" fillId="0" borderId="46" xfId="49" applyFont="1" applyBorder="1" applyAlignment="1">
      <alignment horizontal="distributed" vertical="center"/>
    </xf>
    <xf numFmtId="38" fontId="5" fillId="0" borderId="40" xfId="49" applyFont="1" applyBorder="1" applyAlignment="1">
      <alignment horizontal="distributed" vertical="center"/>
    </xf>
    <xf numFmtId="38" fontId="5" fillId="0" borderId="47" xfId="49" applyFont="1" applyBorder="1" applyAlignment="1">
      <alignment horizontal="distributed" vertical="center"/>
    </xf>
    <xf numFmtId="38" fontId="5" fillId="0" borderId="53" xfId="49" applyFont="1" applyBorder="1" applyAlignment="1">
      <alignment horizontal="distributed" vertical="center"/>
    </xf>
    <xf numFmtId="38" fontId="5" fillId="0" borderId="52" xfId="49" applyFont="1" applyBorder="1" applyAlignment="1">
      <alignment horizontal="distributed" vertical="center"/>
    </xf>
    <xf numFmtId="38" fontId="5" fillId="0" borderId="48" xfId="49" applyFont="1" applyBorder="1" applyAlignment="1">
      <alignment horizontal="distributed" vertical="center"/>
    </xf>
    <xf numFmtId="38" fontId="5" fillId="5" borderId="46" xfId="49" applyFont="1" applyFill="1" applyBorder="1" applyAlignment="1">
      <alignment vertical="center"/>
    </xf>
    <xf numFmtId="38" fontId="5" fillId="5" borderId="40" xfId="49" applyFont="1" applyFill="1" applyBorder="1" applyAlignment="1">
      <alignment vertical="center"/>
    </xf>
    <xf numFmtId="38" fontId="5" fillId="0" borderId="46" xfId="49" applyFont="1" applyBorder="1" applyAlignment="1">
      <alignment vertical="center" shrinkToFit="1"/>
    </xf>
    <xf numFmtId="38" fontId="5" fillId="0" borderId="40" xfId="49" applyFont="1" applyBorder="1" applyAlignment="1">
      <alignment vertical="center" shrinkToFit="1"/>
    </xf>
    <xf numFmtId="38" fontId="16" fillId="0" borderId="0" xfId="49" applyFont="1" applyAlignment="1">
      <alignment vertical="center"/>
    </xf>
    <xf numFmtId="185" fontId="5" fillId="0" borderId="25" xfId="49" applyNumberFormat="1" applyFont="1" applyBorder="1" applyAlignment="1">
      <alignment horizontal="right" vertical="center"/>
    </xf>
    <xf numFmtId="38" fontId="5" fillId="0" borderId="39" xfId="49" applyFont="1" applyBorder="1" applyAlignment="1">
      <alignment horizontal="center" vertical="center"/>
    </xf>
    <xf numFmtId="38" fontId="5" fillId="0" borderId="49" xfId="49" applyFont="1" applyBorder="1" applyAlignment="1">
      <alignment horizontal="center" vertical="center"/>
    </xf>
    <xf numFmtId="38" fontId="5" fillId="0" borderId="35" xfId="49" applyFont="1" applyBorder="1" applyAlignment="1">
      <alignment horizontal="center" vertical="center"/>
    </xf>
    <xf numFmtId="38" fontId="5" fillId="0" borderId="52" xfId="49" applyFont="1" applyFill="1" applyBorder="1" applyAlignment="1">
      <alignment horizontal="distributed" vertical="center"/>
    </xf>
    <xf numFmtId="38" fontId="5" fillId="0" borderId="48" xfId="49" applyFont="1" applyFill="1" applyBorder="1" applyAlignment="1">
      <alignment horizontal="distributed" vertical="center"/>
    </xf>
    <xf numFmtId="38" fontId="5" fillId="0" borderId="46" xfId="49" applyFont="1" applyBorder="1" applyAlignment="1">
      <alignment horizontal="distributed" vertical="center" wrapText="1" shrinkToFit="1"/>
    </xf>
    <xf numFmtId="0" fontId="0" fillId="0" borderId="40" xfId="0"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58"/>
  <sheetViews>
    <sheetView view="pageBreakPreview" zoomScale="50" zoomScaleNormal="60" zoomScaleSheetLayoutView="50" zoomScalePageLayoutView="0" workbookViewId="0" topLeftCell="A16">
      <selection activeCell="O8" sqref="O8:O30"/>
    </sheetView>
  </sheetViews>
  <sheetFormatPr defaultColWidth="10.59765625" defaultRowHeight="15"/>
  <cols>
    <col min="1" max="1" width="5.59765625" style="50" customWidth="1"/>
    <col min="2" max="2" width="2.09765625" style="60" customWidth="1"/>
    <col min="3" max="3" width="15.69921875" style="50" customWidth="1"/>
    <col min="4" max="4" width="1.59765625" style="50" customWidth="1"/>
    <col min="5" max="6" width="18.69921875" style="50" customWidth="1"/>
    <col min="7" max="7" width="23.59765625" style="50" bestFit="1" customWidth="1"/>
    <col min="8" max="8" width="18.09765625" style="50" customWidth="1"/>
    <col min="9" max="9" width="3.59765625" style="50" customWidth="1"/>
    <col min="10" max="10" width="5.59765625" style="50" customWidth="1"/>
    <col min="11" max="11" width="2.09765625" style="50" customWidth="1"/>
    <col min="12" max="12" width="15.69921875" style="50" customWidth="1"/>
    <col min="13" max="13" width="1.59765625" style="50" customWidth="1"/>
    <col min="14" max="15" width="18.69921875" style="50" customWidth="1"/>
    <col min="16" max="16" width="23.59765625" style="50" bestFit="1" customWidth="1"/>
    <col min="17" max="17" width="18.09765625" style="50" customWidth="1"/>
    <col min="18" max="16384" width="10.59765625" style="50" customWidth="1"/>
  </cols>
  <sheetData>
    <row r="1" spans="1:10" ht="36" customHeight="1">
      <c r="A1" s="168" t="s">
        <v>304</v>
      </c>
      <c r="B1" s="59"/>
      <c r="C1" s="167"/>
      <c r="D1" s="49"/>
      <c r="E1" s="49"/>
      <c r="F1" s="49"/>
      <c r="G1" s="49"/>
      <c r="H1" s="49"/>
      <c r="I1" s="49"/>
      <c r="J1" s="49"/>
    </row>
    <row r="2" spans="1:17" ht="29.25" customHeight="1">
      <c r="A2" s="64" t="s">
        <v>237</v>
      </c>
      <c r="B2" s="63"/>
      <c r="C2" s="63"/>
      <c r="D2" s="63"/>
      <c r="E2" s="63"/>
      <c r="F2" s="63"/>
      <c r="G2" s="63"/>
      <c r="H2" s="63"/>
      <c r="I2" s="61"/>
      <c r="J2" s="49"/>
      <c r="P2" s="303" t="s">
        <v>113</v>
      </c>
      <c r="Q2" s="304"/>
    </row>
    <row r="3" spans="1:17" ht="10.5" customHeight="1">
      <c r="A3" s="49"/>
      <c r="B3" s="59"/>
      <c r="C3" s="49"/>
      <c r="D3" s="49"/>
      <c r="E3" s="49"/>
      <c r="F3" s="49"/>
      <c r="G3" s="49"/>
      <c r="H3" s="62"/>
      <c r="I3" s="62"/>
      <c r="J3" s="49"/>
      <c r="P3" s="305"/>
      <c r="Q3" s="305"/>
    </row>
    <row r="4" spans="1:17" ht="21" customHeight="1">
      <c r="A4" s="309" t="s">
        <v>235</v>
      </c>
      <c r="B4" s="79"/>
      <c r="C4" s="306" t="s">
        <v>0</v>
      </c>
      <c r="D4" s="80"/>
      <c r="E4" s="81" t="s">
        <v>305</v>
      </c>
      <c r="F4" s="81" t="s">
        <v>279</v>
      </c>
      <c r="G4" s="82" t="s">
        <v>85</v>
      </c>
      <c r="H4" s="83" t="s">
        <v>86</v>
      </c>
      <c r="I4" s="84"/>
      <c r="J4" s="309" t="s">
        <v>235</v>
      </c>
      <c r="K4" s="79"/>
      <c r="L4" s="306" t="s">
        <v>0</v>
      </c>
      <c r="M4" s="80"/>
      <c r="N4" s="81" t="s">
        <v>305</v>
      </c>
      <c r="O4" s="81" t="s">
        <v>279</v>
      </c>
      <c r="P4" s="82" t="s">
        <v>85</v>
      </c>
      <c r="Q4" s="81" t="s">
        <v>86</v>
      </c>
    </row>
    <row r="5" spans="1:17" ht="21" customHeight="1">
      <c r="A5" s="310"/>
      <c r="B5" s="85"/>
      <c r="C5" s="307"/>
      <c r="D5" s="86"/>
      <c r="E5" s="87" t="s">
        <v>112</v>
      </c>
      <c r="F5" s="87" t="s">
        <v>112</v>
      </c>
      <c r="G5" s="88" t="s">
        <v>87</v>
      </c>
      <c r="H5" s="89" t="s">
        <v>222</v>
      </c>
      <c r="I5" s="84"/>
      <c r="J5" s="310"/>
      <c r="K5" s="85"/>
      <c r="L5" s="307"/>
      <c r="M5" s="86"/>
      <c r="N5" s="87" t="s">
        <v>112</v>
      </c>
      <c r="O5" s="87" t="s">
        <v>112</v>
      </c>
      <c r="P5" s="88" t="s">
        <v>87</v>
      </c>
      <c r="Q5" s="87" t="s">
        <v>222</v>
      </c>
    </row>
    <row r="6" spans="1:17" ht="20.25" customHeight="1">
      <c r="A6" s="310"/>
      <c r="B6" s="85"/>
      <c r="C6" s="307"/>
      <c r="D6" s="90"/>
      <c r="E6" s="97"/>
      <c r="F6" s="291"/>
      <c r="G6" s="88"/>
      <c r="H6" s="89"/>
      <c r="I6" s="84"/>
      <c r="J6" s="310"/>
      <c r="K6" s="85"/>
      <c r="L6" s="307"/>
      <c r="M6" s="86"/>
      <c r="N6" s="97"/>
      <c r="O6" s="291"/>
      <c r="P6" s="88"/>
      <c r="Q6" s="87"/>
    </row>
    <row r="7" spans="1:17" ht="21">
      <c r="A7" s="311"/>
      <c r="B7" s="91"/>
      <c r="C7" s="308"/>
      <c r="D7" s="92"/>
      <c r="E7" s="93" t="s">
        <v>1</v>
      </c>
      <c r="F7" s="94" t="s">
        <v>105</v>
      </c>
      <c r="G7" s="94" t="s">
        <v>89</v>
      </c>
      <c r="H7" s="95" t="s">
        <v>90</v>
      </c>
      <c r="I7" s="96"/>
      <c r="J7" s="311"/>
      <c r="K7" s="91"/>
      <c r="L7" s="308"/>
      <c r="M7" s="92"/>
      <c r="N7" s="93" t="s">
        <v>1</v>
      </c>
      <c r="O7" s="94" t="s">
        <v>105</v>
      </c>
      <c r="P7" s="94" t="s">
        <v>89</v>
      </c>
      <c r="Q7" s="194" t="s">
        <v>90</v>
      </c>
    </row>
    <row r="8" spans="1:17" ht="40.5" customHeight="1">
      <c r="A8" s="98">
        <v>1</v>
      </c>
      <c r="B8" s="89" t="s">
        <v>288</v>
      </c>
      <c r="C8" s="99" t="s">
        <v>91</v>
      </c>
      <c r="D8" s="99"/>
      <c r="E8" s="100">
        <v>5052736</v>
      </c>
      <c r="F8" s="101">
        <v>4997129</v>
      </c>
      <c r="G8" s="102">
        <f>E8-F8</f>
        <v>55607</v>
      </c>
      <c r="H8" s="296">
        <f>IF(F8=0,IF(E8=0,"－　","皆増　"),IF(E8=0,"皆減　",ROUND(G8/F8*100,10)))</f>
        <v>1.1127789577</v>
      </c>
      <c r="I8" s="104"/>
      <c r="J8" s="105">
        <v>41</v>
      </c>
      <c r="K8" s="106"/>
      <c r="L8" s="107" t="s">
        <v>40</v>
      </c>
      <c r="M8" s="107"/>
      <c r="N8" s="101">
        <v>859794</v>
      </c>
      <c r="O8" s="101">
        <v>751702</v>
      </c>
      <c r="P8" s="108">
        <f aca="true" t="shared" si="0" ref="P8:P30">N8-O8</f>
        <v>108092</v>
      </c>
      <c r="Q8" s="109">
        <f>IF(O8=0,IF(N8=0,"－　","皆増　"),IF(N8=0,"皆減　",ROUND(P8/O8*100,10)))</f>
        <v>14.3796344828</v>
      </c>
    </row>
    <row r="9" spans="1:17" ht="40.5" customHeight="1">
      <c r="A9" s="98">
        <v>2</v>
      </c>
      <c r="B9" s="106"/>
      <c r="C9" s="107" t="s">
        <v>2</v>
      </c>
      <c r="D9" s="107"/>
      <c r="E9" s="101">
        <v>1382316</v>
      </c>
      <c r="F9" s="110">
        <v>1361232</v>
      </c>
      <c r="G9" s="111">
        <f aca="true" t="shared" si="1" ref="G9:G45">E9-F9</f>
        <v>21084</v>
      </c>
      <c r="H9" s="295">
        <f aca="true" t="shared" si="2" ref="H9:H48">IF(F9=0,IF(E9=0,"－　","皆増　"),IF(E9=0,"皆減　",ROUND(G9/F9*100,10)))</f>
        <v>1.5488910046</v>
      </c>
      <c r="I9" s="104"/>
      <c r="J9" s="105">
        <v>42</v>
      </c>
      <c r="K9" s="112"/>
      <c r="L9" s="92" t="s">
        <v>43</v>
      </c>
      <c r="M9" s="92"/>
      <c r="N9" s="101">
        <v>0</v>
      </c>
      <c r="O9" s="101">
        <v>0</v>
      </c>
      <c r="P9" s="108">
        <f t="shared" si="0"/>
        <v>0</v>
      </c>
      <c r="Q9" s="109" t="str">
        <f aca="true" t="shared" si="3" ref="Q9:Q32">IF(O9=0,IF(N9=0,"－　","皆増　"),IF(N9=0,"皆減　",ROUND(P9/O9*100,10)))</f>
        <v>－　</v>
      </c>
    </row>
    <row r="10" spans="1:17" ht="40.5" customHeight="1">
      <c r="A10" s="98">
        <v>3</v>
      </c>
      <c r="B10" s="106" t="s">
        <v>288</v>
      </c>
      <c r="C10" s="107" t="s">
        <v>3</v>
      </c>
      <c r="D10" s="107"/>
      <c r="E10" s="101">
        <v>4473445</v>
      </c>
      <c r="F10" s="110">
        <v>4312654</v>
      </c>
      <c r="G10" s="108">
        <f t="shared" si="1"/>
        <v>160791</v>
      </c>
      <c r="H10" s="103">
        <f t="shared" si="2"/>
        <v>3.7283538165</v>
      </c>
      <c r="I10" s="104"/>
      <c r="J10" s="105">
        <v>43</v>
      </c>
      <c r="K10" s="112"/>
      <c r="L10" s="92" t="s">
        <v>44</v>
      </c>
      <c r="M10" s="92"/>
      <c r="N10" s="101">
        <v>2120239</v>
      </c>
      <c r="O10" s="101">
        <v>1991439</v>
      </c>
      <c r="P10" s="108">
        <f t="shared" si="0"/>
        <v>128800</v>
      </c>
      <c r="Q10" s="109">
        <f t="shared" si="3"/>
        <v>6.4676849253</v>
      </c>
    </row>
    <row r="11" spans="1:17" ht="40.5" customHeight="1">
      <c r="A11" s="98">
        <v>4</v>
      </c>
      <c r="B11" s="112" t="s">
        <v>288</v>
      </c>
      <c r="C11" s="92" t="s">
        <v>4</v>
      </c>
      <c r="D11" s="92"/>
      <c r="E11" s="101">
        <v>4098266</v>
      </c>
      <c r="F11" s="110">
        <v>3812165</v>
      </c>
      <c r="G11" s="108">
        <f t="shared" si="1"/>
        <v>286101</v>
      </c>
      <c r="H11" s="103">
        <f t="shared" si="2"/>
        <v>7.5049479758</v>
      </c>
      <c r="I11" s="104"/>
      <c r="J11" s="105">
        <v>44</v>
      </c>
      <c r="K11" s="112"/>
      <c r="L11" s="92" t="s">
        <v>45</v>
      </c>
      <c r="M11" s="92"/>
      <c r="N11" s="101">
        <v>1267757</v>
      </c>
      <c r="O11" s="101">
        <v>1144092</v>
      </c>
      <c r="P11" s="108">
        <f t="shared" si="0"/>
        <v>123665</v>
      </c>
      <c r="Q11" s="109">
        <f t="shared" si="3"/>
        <v>10.8090083665</v>
      </c>
    </row>
    <row r="12" spans="1:17" ht="40.5" customHeight="1">
      <c r="A12" s="98">
        <v>5</v>
      </c>
      <c r="B12" s="112" t="s">
        <v>288</v>
      </c>
      <c r="C12" s="92" t="s">
        <v>5</v>
      </c>
      <c r="D12" s="92"/>
      <c r="E12" s="101">
        <v>4098595</v>
      </c>
      <c r="F12" s="110">
        <v>4084460</v>
      </c>
      <c r="G12" s="108">
        <f t="shared" si="1"/>
        <v>14135</v>
      </c>
      <c r="H12" s="103">
        <f t="shared" si="2"/>
        <v>0.3460677788</v>
      </c>
      <c r="I12" s="104"/>
      <c r="J12" s="105">
        <v>45</v>
      </c>
      <c r="K12" s="112"/>
      <c r="L12" s="92" t="s">
        <v>46</v>
      </c>
      <c r="M12" s="92"/>
      <c r="N12" s="101">
        <v>364371</v>
      </c>
      <c r="O12" s="101">
        <v>254663</v>
      </c>
      <c r="P12" s="108">
        <f t="shared" si="0"/>
        <v>109708</v>
      </c>
      <c r="Q12" s="109">
        <f t="shared" si="3"/>
        <v>43.0796778488</v>
      </c>
    </row>
    <row r="13" spans="1:17" ht="40.5" customHeight="1">
      <c r="A13" s="98">
        <v>6</v>
      </c>
      <c r="B13" s="112" t="s">
        <v>288</v>
      </c>
      <c r="C13" s="92" t="s">
        <v>6</v>
      </c>
      <c r="D13" s="92"/>
      <c r="E13" s="100">
        <v>5968505</v>
      </c>
      <c r="F13" s="110">
        <v>6260676</v>
      </c>
      <c r="G13" s="108">
        <f t="shared" si="1"/>
        <v>-292171</v>
      </c>
      <c r="H13" s="103">
        <f t="shared" si="2"/>
        <v>-4.6667644197</v>
      </c>
      <c r="I13" s="104"/>
      <c r="J13" s="105">
        <v>46</v>
      </c>
      <c r="K13" s="106"/>
      <c r="L13" s="107" t="s">
        <v>47</v>
      </c>
      <c r="M13" s="107"/>
      <c r="N13" s="101">
        <v>762490</v>
      </c>
      <c r="O13" s="101">
        <v>674243</v>
      </c>
      <c r="P13" s="108">
        <f t="shared" si="0"/>
        <v>88247</v>
      </c>
      <c r="Q13" s="109">
        <f t="shared" si="3"/>
        <v>13.0883079246</v>
      </c>
    </row>
    <row r="14" spans="1:17" ht="40.5" customHeight="1">
      <c r="A14" s="98">
        <v>7</v>
      </c>
      <c r="B14" s="112"/>
      <c r="C14" s="92" t="s">
        <v>7</v>
      </c>
      <c r="D14" s="92"/>
      <c r="E14" s="100">
        <v>1122132</v>
      </c>
      <c r="F14" s="110">
        <v>1330122</v>
      </c>
      <c r="G14" s="108">
        <f t="shared" si="1"/>
        <v>-207990</v>
      </c>
      <c r="H14" s="103">
        <f t="shared" si="2"/>
        <v>-15.6369115014</v>
      </c>
      <c r="I14" s="104"/>
      <c r="J14" s="105">
        <v>47</v>
      </c>
      <c r="K14" s="112"/>
      <c r="L14" s="92" t="s">
        <v>48</v>
      </c>
      <c r="M14" s="92"/>
      <c r="N14" s="101">
        <v>1852201</v>
      </c>
      <c r="O14" s="101">
        <v>1628131</v>
      </c>
      <c r="P14" s="108">
        <f t="shared" si="0"/>
        <v>224070</v>
      </c>
      <c r="Q14" s="109">
        <f t="shared" si="3"/>
        <v>13.7624060963</v>
      </c>
    </row>
    <row r="15" spans="1:17" ht="40.5" customHeight="1">
      <c r="A15" s="98">
        <v>8</v>
      </c>
      <c r="B15" s="112"/>
      <c r="C15" s="107" t="s">
        <v>8</v>
      </c>
      <c r="D15" s="107"/>
      <c r="E15" s="100">
        <v>3247774</v>
      </c>
      <c r="F15" s="110">
        <v>3198110</v>
      </c>
      <c r="G15" s="108">
        <f t="shared" si="1"/>
        <v>49664</v>
      </c>
      <c r="H15" s="103">
        <f t="shared" si="2"/>
        <v>1.5529171917</v>
      </c>
      <c r="I15" s="104"/>
      <c r="J15" s="105">
        <v>48</v>
      </c>
      <c r="K15" s="112"/>
      <c r="L15" s="92" t="s">
        <v>51</v>
      </c>
      <c r="M15" s="92"/>
      <c r="N15" s="101">
        <v>912084</v>
      </c>
      <c r="O15" s="101">
        <v>789025</v>
      </c>
      <c r="P15" s="108">
        <f t="shared" si="0"/>
        <v>123059</v>
      </c>
      <c r="Q15" s="109">
        <f t="shared" si="3"/>
        <v>15.5963372517</v>
      </c>
    </row>
    <row r="16" spans="1:17" ht="40.5" customHeight="1">
      <c r="A16" s="98">
        <v>9</v>
      </c>
      <c r="B16" s="112"/>
      <c r="C16" s="92" t="s">
        <v>9</v>
      </c>
      <c r="D16" s="92"/>
      <c r="E16" s="101">
        <v>4909019</v>
      </c>
      <c r="F16" s="110">
        <v>4985345</v>
      </c>
      <c r="G16" s="108">
        <f t="shared" si="1"/>
        <v>-76326</v>
      </c>
      <c r="H16" s="103">
        <f t="shared" si="2"/>
        <v>-1.5310073826</v>
      </c>
      <c r="I16" s="104"/>
      <c r="J16" s="105">
        <v>49</v>
      </c>
      <c r="K16" s="112"/>
      <c r="L16" s="92" t="s">
        <v>52</v>
      </c>
      <c r="M16" s="92"/>
      <c r="N16" s="101">
        <v>1229285</v>
      </c>
      <c r="O16" s="101">
        <v>1159221</v>
      </c>
      <c r="P16" s="108">
        <f t="shared" si="0"/>
        <v>70064</v>
      </c>
      <c r="Q16" s="109">
        <f t="shared" si="3"/>
        <v>6.0440588982</v>
      </c>
    </row>
    <row r="17" spans="1:17" ht="40.5" customHeight="1">
      <c r="A17" s="98">
        <v>10</v>
      </c>
      <c r="B17" s="112" t="s">
        <v>288</v>
      </c>
      <c r="C17" s="92" t="s">
        <v>10</v>
      </c>
      <c r="D17" s="92"/>
      <c r="E17" s="101">
        <v>3401265</v>
      </c>
      <c r="F17" s="110">
        <v>3373045</v>
      </c>
      <c r="G17" s="108">
        <f t="shared" si="1"/>
        <v>28220</v>
      </c>
      <c r="H17" s="103">
        <f t="shared" si="2"/>
        <v>0.8366327754</v>
      </c>
      <c r="I17" s="104"/>
      <c r="J17" s="105">
        <v>50</v>
      </c>
      <c r="K17" s="106"/>
      <c r="L17" s="107" t="s">
        <v>53</v>
      </c>
      <c r="M17" s="107"/>
      <c r="N17" s="101">
        <v>1288230</v>
      </c>
      <c r="O17" s="101">
        <v>1192818</v>
      </c>
      <c r="P17" s="108">
        <f t="shared" si="0"/>
        <v>95412</v>
      </c>
      <c r="Q17" s="109">
        <f t="shared" si="3"/>
        <v>7.9988732564</v>
      </c>
    </row>
    <row r="18" spans="1:17" ht="40.5" customHeight="1">
      <c r="A18" s="98">
        <v>11</v>
      </c>
      <c r="B18" s="112"/>
      <c r="C18" s="92" t="s">
        <v>11</v>
      </c>
      <c r="D18" s="92"/>
      <c r="E18" s="101">
        <v>1756954</v>
      </c>
      <c r="F18" s="110">
        <v>1585884</v>
      </c>
      <c r="G18" s="108">
        <f t="shared" si="1"/>
        <v>171070</v>
      </c>
      <c r="H18" s="103">
        <f t="shared" si="2"/>
        <v>10.787043693</v>
      </c>
      <c r="I18" s="104"/>
      <c r="J18" s="105">
        <v>51</v>
      </c>
      <c r="K18" s="112" t="s">
        <v>288</v>
      </c>
      <c r="L18" s="92" t="s">
        <v>196</v>
      </c>
      <c r="M18" s="92"/>
      <c r="N18" s="101">
        <v>1997006</v>
      </c>
      <c r="O18" s="101">
        <v>1862380</v>
      </c>
      <c r="P18" s="108">
        <f t="shared" si="0"/>
        <v>134626</v>
      </c>
      <c r="Q18" s="109">
        <f t="shared" si="3"/>
        <v>7.228707353</v>
      </c>
    </row>
    <row r="19" spans="1:17" ht="40.5" customHeight="1">
      <c r="A19" s="98">
        <v>12</v>
      </c>
      <c r="B19" s="112" t="s">
        <v>288</v>
      </c>
      <c r="C19" s="92" t="s">
        <v>12</v>
      </c>
      <c r="D19" s="92"/>
      <c r="E19" s="101">
        <v>8792370</v>
      </c>
      <c r="F19" s="110">
        <v>8813080</v>
      </c>
      <c r="G19" s="108">
        <f t="shared" si="1"/>
        <v>-20710</v>
      </c>
      <c r="H19" s="103">
        <f t="shared" si="2"/>
        <v>-0.2349916261</v>
      </c>
      <c r="I19" s="104"/>
      <c r="J19" s="105">
        <v>52</v>
      </c>
      <c r="K19" s="106"/>
      <c r="L19" s="107" t="s">
        <v>54</v>
      </c>
      <c r="M19" s="107"/>
      <c r="N19" s="101">
        <v>967320</v>
      </c>
      <c r="O19" s="101">
        <v>933683</v>
      </c>
      <c r="P19" s="108">
        <f t="shared" si="0"/>
        <v>33637</v>
      </c>
      <c r="Q19" s="109">
        <f t="shared" si="3"/>
        <v>3.6026145919</v>
      </c>
    </row>
    <row r="20" spans="1:17" ht="40.5" customHeight="1">
      <c r="A20" s="98">
        <v>13</v>
      </c>
      <c r="B20" s="112"/>
      <c r="C20" s="92" t="s">
        <v>13</v>
      </c>
      <c r="D20" s="92"/>
      <c r="E20" s="101">
        <v>1952443</v>
      </c>
      <c r="F20" s="110">
        <v>1880560</v>
      </c>
      <c r="G20" s="108">
        <f t="shared" si="1"/>
        <v>71883</v>
      </c>
      <c r="H20" s="103">
        <f t="shared" si="2"/>
        <v>3.822425235</v>
      </c>
      <c r="I20" s="104"/>
      <c r="J20" s="105">
        <v>53</v>
      </c>
      <c r="K20" s="112"/>
      <c r="L20" s="92" t="s">
        <v>55</v>
      </c>
      <c r="M20" s="92"/>
      <c r="N20" s="101">
        <v>1500624</v>
      </c>
      <c r="O20" s="101">
        <v>1320211</v>
      </c>
      <c r="P20" s="108">
        <f t="shared" si="0"/>
        <v>180413</v>
      </c>
      <c r="Q20" s="109">
        <f t="shared" si="3"/>
        <v>13.6654671109</v>
      </c>
    </row>
    <row r="21" spans="1:17" ht="40.5" customHeight="1">
      <c r="A21" s="98">
        <v>14</v>
      </c>
      <c r="B21" s="112"/>
      <c r="C21" s="92" t="s">
        <v>14</v>
      </c>
      <c r="D21" s="92"/>
      <c r="E21" s="101">
        <v>1668965</v>
      </c>
      <c r="F21" s="110">
        <v>1689980</v>
      </c>
      <c r="G21" s="108">
        <f t="shared" si="1"/>
        <v>-21015</v>
      </c>
      <c r="H21" s="103">
        <f t="shared" si="2"/>
        <v>-1.2435058403</v>
      </c>
      <c r="I21" s="104"/>
      <c r="J21" s="105">
        <v>54</v>
      </c>
      <c r="K21" s="112"/>
      <c r="L21" s="92" t="s">
        <v>56</v>
      </c>
      <c r="M21" s="92"/>
      <c r="N21" s="101">
        <v>1194970</v>
      </c>
      <c r="O21" s="101">
        <v>1118762</v>
      </c>
      <c r="P21" s="108">
        <f t="shared" si="0"/>
        <v>76208</v>
      </c>
      <c r="Q21" s="109">
        <f t="shared" si="3"/>
        <v>6.8118152029</v>
      </c>
    </row>
    <row r="22" spans="1:17" ht="40.5" customHeight="1">
      <c r="A22" s="98">
        <v>15</v>
      </c>
      <c r="B22" s="112" t="s">
        <v>288</v>
      </c>
      <c r="C22" s="92" t="s">
        <v>15</v>
      </c>
      <c r="D22" s="92"/>
      <c r="E22" s="101">
        <v>6002824</v>
      </c>
      <c r="F22" s="110">
        <v>6021231</v>
      </c>
      <c r="G22" s="108">
        <f t="shared" si="1"/>
        <v>-18407</v>
      </c>
      <c r="H22" s="103">
        <f t="shared" si="2"/>
        <v>-0.3057016082</v>
      </c>
      <c r="I22" s="104"/>
      <c r="J22" s="105">
        <v>55</v>
      </c>
      <c r="K22" s="112" t="s">
        <v>288</v>
      </c>
      <c r="L22" s="92" t="s">
        <v>57</v>
      </c>
      <c r="M22" s="92"/>
      <c r="N22" s="101">
        <v>2675650</v>
      </c>
      <c r="O22" s="101">
        <v>2583743</v>
      </c>
      <c r="P22" s="108">
        <f t="shared" si="0"/>
        <v>91907</v>
      </c>
      <c r="Q22" s="109">
        <f t="shared" si="3"/>
        <v>3.5571262312</v>
      </c>
    </row>
    <row r="23" spans="1:17" ht="40.5" customHeight="1">
      <c r="A23" s="98">
        <v>16</v>
      </c>
      <c r="B23" s="112" t="s">
        <v>288</v>
      </c>
      <c r="C23" s="92" t="s">
        <v>16</v>
      </c>
      <c r="D23" s="92"/>
      <c r="E23" s="101">
        <v>5771453</v>
      </c>
      <c r="F23" s="110">
        <v>6075643</v>
      </c>
      <c r="G23" s="108">
        <f t="shared" si="1"/>
        <v>-304190</v>
      </c>
      <c r="H23" s="103">
        <f t="shared" si="2"/>
        <v>-5.0067128697</v>
      </c>
      <c r="I23" s="104"/>
      <c r="J23" s="105">
        <v>56</v>
      </c>
      <c r="K23" s="106"/>
      <c r="L23" s="107" t="s">
        <v>59</v>
      </c>
      <c r="M23" s="107"/>
      <c r="N23" s="101">
        <v>1105019</v>
      </c>
      <c r="O23" s="101">
        <v>1005776</v>
      </c>
      <c r="P23" s="108">
        <f t="shared" si="0"/>
        <v>99243</v>
      </c>
      <c r="Q23" s="109">
        <f t="shared" si="3"/>
        <v>9.867306438</v>
      </c>
    </row>
    <row r="24" spans="1:17" ht="40.5" customHeight="1">
      <c r="A24" s="98">
        <v>17</v>
      </c>
      <c r="B24" s="106"/>
      <c r="C24" s="107" t="s">
        <v>17</v>
      </c>
      <c r="D24" s="107"/>
      <c r="E24" s="101">
        <v>2613670</v>
      </c>
      <c r="F24" s="110">
        <v>2725724</v>
      </c>
      <c r="G24" s="108">
        <f t="shared" si="1"/>
        <v>-112054</v>
      </c>
      <c r="H24" s="103">
        <f t="shared" si="2"/>
        <v>-4.1109811558</v>
      </c>
      <c r="I24" s="104"/>
      <c r="J24" s="105">
        <v>57</v>
      </c>
      <c r="K24" s="112"/>
      <c r="L24" s="92" t="s">
        <v>60</v>
      </c>
      <c r="M24" s="92"/>
      <c r="N24" s="101">
        <v>921741</v>
      </c>
      <c r="O24" s="101">
        <v>825974</v>
      </c>
      <c r="P24" s="108">
        <f t="shared" si="0"/>
        <v>95767</v>
      </c>
      <c r="Q24" s="109">
        <f t="shared" si="3"/>
        <v>11.5944327545</v>
      </c>
    </row>
    <row r="25" spans="1:17" ht="40.5" customHeight="1">
      <c r="A25" s="98">
        <v>18</v>
      </c>
      <c r="B25" s="112"/>
      <c r="C25" s="92" t="s">
        <v>18</v>
      </c>
      <c r="D25" s="92"/>
      <c r="E25" s="101">
        <v>2322584</v>
      </c>
      <c r="F25" s="110">
        <v>2444519</v>
      </c>
      <c r="G25" s="108">
        <f t="shared" si="1"/>
        <v>-121935</v>
      </c>
      <c r="H25" s="103">
        <f t="shared" si="2"/>
        <v>-4.988097863</v>
      </c>
      <c r="I25" s="104"/>
      <c r="J25" s="105">
        <v>58</v>
      </c>
      <c r="K25" s="112" t="s">
        <v>288</v>
      </c>
      <c r="L25" s="92" t="s">
        <v>62</v>
      </c>
      <c r="M25" s="92"/>
      <c r="N25" s="101">
        <v>1735633</v>
      </c>
      <c r="O25" s="101">
        <v>1655243</v>
      </c>
      <c r="P25" s="108">
        <f t="shared" si="0"/>
        <v>80390</v>
      </c>
      <c r="Q25" s="109">
        <f t="shared" si="3"/>
        <v>4.8566887158</v>
      </c>
    </row>
    <row r="26" spans="1:17" ht="40.5" customHeight="1">
      <c r="A26" s="98">
        <v>19</v>
      </c>
      <c r="B26" s="112"/>
      <c r="C26" s="92" t="s">
        <v>19</v>
      </c>
      <c r="D26" s="92"/>
      <c r="E26" s="101">
        <v>3531991</v>
      </c>
      <c r="F26" s="110">
        <v>3266091</v>
      </c>
      <c r="G26" s="108">
        <f t="shared" si="1"/>
        <v>265900</v>
      </c>
      <c r="H26" s="103">
        <f t="shared" si="2"/>
        <v>8.1412306026</v>
      </c>
      <c r="I26" s="104"/>
      <c r="J26" s="105">
        <v>59</v>
      </c>
      <c r="K26" s="112"/>
      <c r="L26" s="92" t="s">
        <v>64</v>
      </c>
      <c r="M26" s="92"/>
      <c r="N26" s="101">
        <v>1002268</v>
      </c>
      <c r="O26" s="101">
        <v>934861</v>
      </c>
      <c r="P26" s="108">
        <f t="shared" si="0"/>
        <v>67407</v>
      </c>
      <c r="Q26" s="109">
        <f t="shared" si="3"/>
        <v>7.2103767298</v>
      </c>
    </row>
    <row r="27" spans="1:17" ht="40.5" customHeight="1">
      <c r="A27" s="98">
        <v>20</v>
      </c>
      <c r="B27" s="112"/>
      <c r="C27" s="92" t="s">
        <v>20</v>
      </c>
      <c r="D27" s="92"/>
      <c r="E27" s="101">
        <v>1427347</v>
      </c>
      <c r="F27" s="110">
        <v>1282549</v>
      </c>
      <c r="G27" s="108">
        <f t="shared" si="1"/>
        <v>144798</v>
      </c>
      <c r="H27" s="103">
        <f t="shared" si="2"/>
        <v>11.2898610501</v>
      </c>
      <c r="I27" s="104"/>
      <c r="J27" s="105">
        <v>60</v>
      </c>
      <c r="K27" s="112"/>
      <c r="L27" s="92" t="s">
        <v>70</v>
      </c>
      <c r="M27" s="92"/>
      <c r="N27" s="101">
        <v>1064456</v>
      </c>
      <c r="O27" s="101">
        <v>943478</v>
      </c>
      <c r="P27" s="108">
        <f t="shared" si="0"/>
        <v>120978</v>
      </c>
      <c r="Q27" s="109">
        <f t="shared" si="3"/>
        <v>12.8225565408</v>
      </c>
    </row>
    <row r="28" spans="1:17" ht="40.5" customHeight="1">
      <c r="A28" s="98">
        <v>21</v>
      </c>
      <c r="B28" s="112"/>
      <c r="C28" s="92" t="s">
        <v>21</v>
      </c>
      <c r="D28" s="92"/>
      <c r="E28" s="101">
        <v>0</v>
      </c>
      <c r="F28" s="110">
        <v>0</v>
      </c>
      <c r="G28" s="108">
        <f t="shared" si="1"/>
        <v>0</v>
      </c>
      <c r="H28" s="103" t="str">
        <f t="shared" si="2"/>
        <v>－　</v>
      </c>
      <c r="I28" s="104"/>
      <c r="J28" s="105">
        <v>61</v>
      </c>
      <c r="K28" s="112"/>
      <c r="L28" s="92" t="s">
        <v>75</v>
      </c>
      <c r="M28" s="92"/>
      <c r="N28" s="101">
        <v>2098633</v>
      </c>
      <c r="O28" s="101">
        <v>1989191</v>
      </c>
      <c r="P28" s="108">
        <f t="shared" si="0"/>
        <v>109442</v>
      </c>
      <c r="Q28" s="109">
        <f t="shared" si="3"/>
        <v>5.5018346654</v>
      </c>
    </row>
    <row r="29" spans="1:17" ht="40.5" customHeight="1">
      <c r="A29" s="98">
        <v>22</v>
      </c>
      <c r="B29" s="112"/>
      <c r="C29" s="92" t="s">
        <v>22</v>
      </c>
      <c r="D29" s="92"/>
      <c r="E29" s="101">
        <v>1491445</v>
      </c>
      <c r="F29" s="110">
        <v>1478294</v>
      </c>
      <c r="G29" s="108">
        <f t="shared" si="1"/>
        <v>13151</v>
      </c>
      <c r="H29" s="103">
        <f t="shared" si="2"/>
        <v>0.8896065329</v>
      </c>
      <c r="I29" s="104"/>
      <c r="J29" s="105">
        <v>62</v>
      </c>
      <c r="K29" s="106"/>
      <c r="L29" s="107" t="s">
        <v>80</v>
      </c>
      <c r="M29" s="107"/>
      <c r="N29" s="101">
        <v>1619255</v>
      </c>
      <c r="O29" s="101">
        <v>1620849</v>
      </c>
      <c r="P29" s="108">
        <f t="shared" si="0"/>
        <v>-1594</v>
      </c>
      <c r="Q29" s="109">
        <f t="shared" si="3"/>
        <v>-0.0983435224</v>
      </c>
    </row>
    <row r="30" spans="1:17" ht="40.5" customHeight="1" thickBot="1">
      <c r="A30" s="98">
        <v>23</v>
      </c>
      <c r="B30" s="112"/>
      <c r="C30" s="92" t="s">
        <v>23</v>
      </c>
      <c r="D30" s="92"/>
      <c r="E30" s="101">
        <v>84923</v>
      </c>
      <c r="F30" s="110">
        <v>62996</v>
      </c>
      <c r="G30" s="108">
        <f t="shared" si="1"/>
        <v>21927</v>
      </c>
      <c r="H30" s="103">
        <f t="shared" si="2"/>
        <v>34.8069718712</v>
      </c>
      <c r="I30" s="104"/>
      <c r="J30" s="105">
        <v>63</v>
      </c>
      <c r="K30" s="112"/>
      <c r="L30" s="92" t="s">
        <v>81</v>
      </c>
      <c r="M30" s="92"/>
      <c r="N30" s="101">
        <v>1692420</v>
      </c>
      <c r="O30" s="101">
        <v>1666501</v>
      </c>
      <c r="P30" s="108">
        <f t="shared" si="0"/>
        <v>25919</v>
      </c>
      <c r="Q30" s="179">
        <f t="shared" si="3"/>
        <v>1.5552945963</v>
      </c>
    </row>
    <row r="31" spans="1:17" ht="40.5" customHeight="1" thickTop="1">
      <c r="A31" s="98">
        <v>24</v>
      </c>
      <c r="B31" s="112"/>
      <c r="C31" s="92" t="s">
        <v>24</v>
      </c>
      <c r="D31" s="92"/>
      <c r="E31" s="101">
        <v>1510444</v>
      </c>
      <c r="F31" s="110">
        <v>1395725</v>
      </c>
      <c r="G31" s="108">
        <f t="shared" si="1"/>
        <v>114719</v>
      </c>
      <c r="H31" s="103">
        <f t="shared" si="2"/>
        <v>8.2193125437</v>
      </c>
      <c r="I31" s="104"/>
      <c r="J31" s="113" t="s">
        <v>39</v>
      </c>
      <c r="K31" s="114"/>
      <c r="L31" s="115" t="s">
        <v>223</v>
      </c>
      <c r="M31" s="115"/>
      <c r="N31" s="116">
        <f>SUM(N8:N30)</f>
        <v>30231446</v>
      </c>
      <c r="O31" s="116">
        <f>SUM(O8:O30)</f>
        <v>28045986</v>
      </c>
      <c r="P31" s="117">
        <f>SUM(P8:P30)</f>
        <v>2185460</v>
      </c>
      <c r="Q31" s="294">
        <f t="shared" si="3"/>
        <v>7.7924163551</v>
      </c>
    </row>
    <row r="32" spans="1:17" ht="40.5" customHeight="1">
      <c r="A32" s="98">
        <v>25</v>
      </c>
      <c r="B32" s="112"/>
      <c r="C32" s="92" t="s">
        <v>25</v>
      </c>
      <c r="D32" s="92"/>
      <c r="E32" s="101">
        <v>0</v>
      </c>
      <c r="F32" s="110">
        <v>0</v>
      </c>
      <c r="G32" s="108">
        <f t="shared" si="1"/>
        <v>0</v>
      </c>
      <c r="H32" s="103" t="str">
        <f t="shared" si="2"/>
        <v>－　</v>
      </c>
      <c r="I32" s="104"/>
      <c r="J32" s="177" t="s">
        <v>39</v>
      </c>
      <c r="K32" s="89"/>
      <c r="L32" s="99" t="s">
        <v>224</v>
      </c>
      <c r="M32" s="99"/>
      <c r="N32" s="178">
        <f>E48+N31</f>
        <v>135390039</v>
      </c>
      <c r="O32" s="178">
        <f>F48+O31</f>
        <v>132750430</v>
      </c>
      <c r="P32" s="178">
        <f>G48+P31</f>
        <v>2639609</v>
      </c>
      <c r="Q32" s="109">
        <f t="shared" si="3"/>
        <v>1.9883995856</v>
      </c>
    </row>
    <row r="33" spans="1:17" ht="40.5" customHeight="1">
      <c r="A33" s="98">
        <v>26</v>
      </c>
      <c r="B33" s="112"/>
      <c r="C33" s="92" t="s">
        <v>26</v>
      </c>
      <c r="D33" s="92"/>
      <c r="E33" s="101">
        <v>1771129</v>
      </c>
      <c r="F33" s="110">
        <v>1899827</v>
      </c>
      <c r="G33" s="108">
        <f t="shared" si="1"/>
        <v>-128698</v>
      </c>
      <c r="H33" s="103">
        <f t="shared" si="2"/>
        <v>-6.7741957557</v>
      </c>
      <c r="I33" s="118"/>
      <c r="J33" s="183"/>
      <c r="K33" s="184"/>
      <c r="L33" s="183"/>
      <c r="M33" s="183"/>
      <c r="N33" s="185"/>
      <c r="O33" s="185"/>
      <c r="P33" s="186"/>
      <c r="Q33" s="187"/>
    </row>
    <row r="34" spans="1:17" ht="40.5" customHeight="1">
      <c r="A34" s="98">
        <v>27</v>
      </c>
      <c r="B34" s="112"/>
      <c r="C34" s="92" t="s">
        <v>27</v>
      </c>
      <c r="D34" s="92"/>
      <c r="E34" s="101">
        <v>2246919</v>
      </c>
      <c r="F34" s="110">
        <v>1984123</v>
      </c>
      <c r="G34" s="108">
        <f t="shared" si="1"/>
        <v>262796</v>
      </c>
      <c r="H34" s="103">
        <f t="shared" si="2"/>
        <v>13.2449449958</v>
      </c>
      <c r="I34" s="118"/>
      <c r="J34" s="99"/>
      <c r="K34" s="99" t="s">
        <v>289</v>
      </c>
      <c r="L34" s="99"/>
      <c r="M34" s="99"/>
      <c r="N34" s="188"/>
      <c r="O34" s="188"/>
      <c r="P34" s="189"/>
      <c r="Q34" s="190"/>
    </row>
    <row r="35" spans="1:17" ht="40.5" customHeight="1">
      <c r="A35" s="98">
        <v>28</v>
      </c>
      <c r="B35" s="112"/>
      <c r="C35" s="92" t="s">
        <v>28</v>
      </c>
      <c r="D35" s="92"/>
      <c r="E35" s="101">
        <v>3229492</v>
      </c>
      <c r="F35" s="110">
        <v>3963219</v>
      </c>
      <c r="G35" s="108">
        <f t="shared" si="1"/>
        <v>-733727</v>
      </c>
      <c r="H35" s="103">
        <f t="shared" si="2"/>
        <v>-18.5134104373</v>
      </c>
      <c r="I35" s="118"/>
      <c r="J35" s="99"/>
      <c r="K35" s="123"/>
      <c r="L35" s="99"/>
      <c r="M35" s="99"/>
      <c r="N35" s="188"/>
      <c r="O35" s="188"/>
      <c r="P35" s="189"/>
      <c r="Q35" s="190"/>
    </row>
    <row r="36" spans="1:17" ht="40.5" customHeight="1">
      <c r="A36" s="98">
        <v>29</v>
      </c>
      <c r="B36" s="112"/>
      <c r="C36" s="92" t="s">
        <v>29</v>
      </c>
      <c r="D36" s="92"/>
      <c r="E36" s="101">
        <v>2123371</v>
      </c>
      <c r="F36" s="110">
        <v>2011089</v>
      </c>
      <c r="G36" s="108">
        <f t="shared" si="1"/>
        <v>112282</v>
      </c>
      <c r="H36" s="103">
        <f t="shared" si="2"/>
        <v>5.5831442567</v>
      </c>
      <c r="I36" s="118"/>
      <c r="J36" s="99"/>
      <c r="K36" s="123"/>
      <c r="L36" s="99"/>
      <c r="M36" s="99"/>
      <c r="N36" s="188"/>
      <c r="O36" s="188"/>
      <c r="P36" s="189"/>
      <c r="Q36" s="190"/>
    </row>
    <row r="37" spans="1:17" ht="40.5" customHeight="1">
      <c r="A37" s="98">
        <v>30</v>
      </c>
      <c r="B37" s="112"/>
      <c r="C37" s="92" t="s">
        <v>30</v>
      </c>
      <c r="D37" s="92"/>
      <c r="E37" s="101">
        <v>0</v>
      </c>
      <c r="F37" s="110">
        <v>0</v>
      </c>
      <c r="G37" s="108">
        <f t="shared" si="1"/>
        <v>0</v>
      </c>
      <c r="H37" s="103" t="str">
        <f t="shared" si="2"/>
        <v>－　</v>
      </c>
      <c r="I37" s="118"/>
      <c r="J37" s="99"/>
      <c r="K37" s="123"/>
      <c r="L37" s="99"/>
      <c r="M37" s="99"/>
      <c r="N37" s="189"/>
      <c r="O37" s="189"/>
      <c r="P37" s="189"/>
      <c r="Q37" s="190"/>
    </row>
    <row r="38" spans="1:17" ht="40.5" customHeight="1">
      <c r="A38" s="98">
        <v>31</v>
      </c>
      <c r="B38" s="112"/>
      <c r="C38" s="92" t="s">
        <v>31</v>
      </c>
      <c r="D38" s="92"/>
      <c r="E38" s="101">
        <v>2537233</v>
      </c>
      <c r="F38" s="110">
        <v>2494155</v>
      </c>
      <c r="G38" s="108">
        <f t="shared" si="1"/>
        <v>43078</v>
      </c>
      <c r="H38" s="103">
        <f t="shared" si="2"/>
        <v>1.7271580956</v>
      </c>
      <c r="I38" s="118"/>
      <c r="J38" s="99"/>
      <c r="K38" s="123"/>
      <c r="L38" s="99"/>
      <c r="M38" s="99"/>
      <c r="N38" s="189"/>
      <c r="O38" s="189"/>
      <c r="P38" s="189"/>
      <c r="Q38" s="190"/>
    </row>
    <row r="39" spans="1:17" ht="40.5" customHeight="1">
      <c r="A39" s="98">
        <v>32</v>
      </c>
      <c r="B39" s="112"/>
      <c r="C39" s="92" t="s">
        <v>33</v>
      </c>
      <c r="D39" s="92"/>
      <c r="E39" s="101">
        <v>985085</v>
      </c>
      <c r="F39" s="110">
        <v>840172</v>
      </c>
      <c r="G39" s="108">
        <f t="shared" si="1"/>
        <v>144913</v>
      </c>
      <c r="H39" s="103">
        <f t="shared" si="2"/>
        <v>17.2480158825</v>
      </c>
      <c r="I39" s="118"/>
      <c r="J39" s="99"/>
      <c r="K39" s="123"/>
      <c r="L39" s="180"/>
      <c r="M39" s="180"/>
      <c r="N39" s="181"/>
      <c r="O39" s="181"/>
      <c r="P39" s="181"/>
      <c r="Q39" s="182"/>
    </row>
    <row r="40" spans="1:17" ht="40.5" customHeight="1">
      <c r="A40" s="98">
        <v>33</v>
      </c>
      <c r="B40" s="112"/>
      <c r="C40" s="92" t="s">
        <v>34</v>
      </c>
      <c r="D40" s="92"/>
      <c r="E40" s="101">
        <v>2397991</v>
      </c>
      <c r="F40" s="110">
        <v>2169027</v>
      </c>
      <c r="G40" s="108">
        <f t="shared" si="1"/>
        <v>228964</v>
      </c>
      <c r="H40" s="103">
        <f t="shared" si="2"/>
        <v>10.5560696109</v>
      </c>
      <c r="I40" s="118"/>
      <c r="J40" s="119"/>
      <c r="L40" s="119"/>
      <c r="M40" s="99"/>
      <c r="N40" s="120"/>
      <c r="O40" s="120"/>
      <c r="P40" s="121"/>
      <c r="Q40" s="122"/>
    </row>
    <row r="41" spans="1:17" ht="40.5" customHeight="1">
      <c r="A41" s="98">
        <v>34</v>
      </c>
      <c r="B41" s="112"/>
      <c r="C41" s="92" t="s">
        <v>35</v>
      </c>
      <c r="D41" s="92"/>
      <c r="E41" s="101">
        <v>2487061</v>
      </c>
      <c r="F41" s="110">
        <v>2471466</v>
      </c>
      <c r="G41" s="108">
        <f t="shared" si="1"/>
        <v>15595</v>
      </c>
      <c r="H41" s="103">
        <f t="shared" si="2"/>
        <v>0.6310020045</v>
      </c>
      <c r="I41" s="118"/>
      <c r="J41" s="99"/>
      <c r="K41" s="123"/>
      <c r="L41" s="99"/>
      <c r="M41" s="99"/>
      <c r="N41" s="120"/>
      <c r="O41" s="120"/>
      <c r="P41" s="121"/>
      <c r="Q41" s="122"/>
    </row>
    <row r="42" spans="1:17" ht="40.5" customHeight="1">
      <c r="A42" s="98">
        <v>35</v>
      </c>
      <c r="B42" s="112"/>
      <c r="C42" s="92" t="s">
        <v>36</v>
      </c>
      <c r="D42" s="92"/>
      <c r="E42" s="101">
        <v>2200125</v>
      </c>
      <c r="F42" s="110">
        <v>2151213</v>
      </c>
      <c r="G42" s="108">
        <f t="shared" si="1"/>
        <v>48912</v>
      </c>
      <c r="H42" s="103">
        <f t="shared" si="2"/>
        <v>2.2736939578</v>
      </c>
      <c r="I42" s="118"/>
      <c r="J42" s="99"/>
      <c r="K42" s="123"/>
      <c r="L42" s="99"/>
      <c r="M42" s="99"/>
      <c r="N42" s="120"/>
      <c r="O42" s="120"/>
      <c r="P42" s="121"/>
      <c r="Q42" s="122"/>
    </row>
    <row r="43" spans="1:17" ht="40.5" customHeight="1">
      <c r="A43" s="98">
        <v>36</v>
      </c>
      <c r="B43" s="112"/>
      <c r="C43" s="92" t="s">
        <v>93</v>
      </c>
      <c r="D43" s="92"/>
      <c r="E43" s="101">
        <v>1326176</v>
      </c>
      <c r="F43" s="110">
        <v>1258235</v>
      </c>
      <c r="G43" s="108">
        <f t="shared" si="1"/>
        <v>67941</v>
      </c>
      <c r="H43" s="103">
        <f t="shared" si="2"/>
        <v>5.399706732</v>
      </c>
      <c r="I43" s="118"/>
      <c r="J43" s="99"/>
      <c r="K43" s="123"/>
      <c r="L43" s="99"/>
      <c r="M43" s="99"/>
      <c r="N43" s="120"/>
      <c r="O43" s="120"/>
      <c r="P43" s="121"/>
      <c r="Q43" s="122"/>
    </row>
    <row r="44" spans="1:17" ht="40.5" customHeight="1">
      <c r="A44" s="98">
        <v>37</v>
      </c>
      <c r="B44" s="112"/>
      <c r="C44" s="92" t="s">
        <v>37</v>
      </c>
      <c r="D44" s="92"/>
      <c r="E44" s="101">
        <v>1099942</v>
      </c>
      <c r="F44" s="110">
        <v>1014008</v>
      </c>
      <c r="G44" s="108">
        <f t="shared" si="1"/>
        <v>85934</v>
      </c>
      <c r="H44" s="103">
        <f t="shared" si="2"/>
        <v>8.4746865902</v>
      </c>
      <c r="I44" s="118"/>
      <c r="J44" s="99"/>
      <c r="K44" s="123"/>
      <c r="L44" s="99"/>
      <c r="M44" s="99"/>
      <c r="N44" s="120"/>
      <c r="O44" s="120"/>
      <c r="P44" s="121"/>
      <c r="Q44" s="122"/>
    </row>
    <row r="45" spans="1:17" ht="40.5" customHeight="1">
      <c r="A45" s="98">
        <v>38</v>
      </c>
      <c r="B45" s="112"/>
      <c r="C45" s="92" t="s">
        <v>38</v>
      </c>
      <c r="D45" s="92"/>
      <c r="E45" s="101">
        <v>1399503</v>
      </c>
      <c r="F45" s="110">
        <v>1307682</v>
      </c>
      <c r="G45" s="108">
        <f t="shared" si="1"/>
        <v>91821</v>
      </c>
      <c r="H45" s="103">
        <f t="shared" si="2"/>
        <v>7.0216612296</v>
      </c>
      <c r="I45" s="118"/>
      <c r="J45" s="99"/>
      <c r="K45" s="123"/>
      <c r="L45" s="99"/>
      <c r="M45" s="99"/>
      <c r="N45" s="120"/>
      <c r="O45" s="120"/>
      <c r="P45" s="121"/>
      <c r="Q45" s="122"/>
    </row>
    <row r="46" spans="1:17" ht="40.5" customHeight="1">
      <c r="A46" s="98">
        <v>39</v>
      </c>
      <c r="B46" s="112" t="s">
        <v>288</v>
      </c>
      <c r="C46" s="92" t="s">
        <v>195</v>
      </c>
      <c r="D46" s="92"/>
      <c r="E46" s="101">
        <v>3544674</v>
      </c>
      <c r="F46" s="110">
        <v>3597968</v>
      </c>
      <c r="G46" s="108">
        <f>E46-F46</f>
        <v>-53294</v>
      </c>
      <c r="H46" s="103">
        <f t="shared" si="2"/>
        <v>-1.4812249581</v>
      </c>
      <c r="I46" s="118"/>
      <c r="J46" s="99"/>
      <c r="K46" s="123"/>
      <c r="L46" s="99"/>
      <c r="M46" s="99"/>
      <c r="N46" s="120"/>
      <c r="O46" s="120"/>
      <c r="P46" s="121"/>
      <c r="Q46" s="122"/>
    </row>
    <row r="47" spans="1:17" ht="40.5" customHeight="1" thickBot="1">
      <c r="A47" s="105">
        <v>40</v>
      </c>
      <c r="B47" s="112"/>
      <c r="C47" s="92" t="s">
        <v>257</v>
      </c>
      <c r="D47" s="92"/>
      <c r="E47" s="101">
        <v>1128426</v>
      </c>
      <c r="F47" s="101">
        <v>1105046</v>
      </c>
      <c r="G47" s="108">
        <f>E47-F47</f>
        <v>23380</v>
      </c>
      <c r="H47" s="293">
        <f t="shared" si="2"/>
        <v>2.1157490276</v>
      </c>
      <c r="I47" s="118"/>
      <c r="J47" s="99"/>
      <c r="K47" s="123"/>
      <c r="L47" s="99"/>
      <c r="M47" s="99"/>
      <c r="N47" s="120"/>
      <c r="O47" s="120"/>
      <c r="P47" s="121"/>
      <c r="Q47" s="122"/>
    </row>
    <row r="48" spans="1:17" ht="40.5" customHeight="1" thickTop="1">
      <c r="A48" s="113" t="s">
        <v>39</v>
      </c>
      <c r="B48" s="114"/>
      <c r="C48" s="115" t="s">
        <v>225</v>
      </c>
      <c r="D48" s="115"/>
      <c r="E48" s="116">
        <f>SUM(E8:E47)</f>
        <v>105158593</v>
      </c>
      <c r="F48" s="116">
        <f>SUM(F8:F47)</f>
        <v>104704444</v>
      </c>
      <c r="G48" s="116">
        <f>SUM(G8:G47)</f>
        <v>454149</v>
      </c>
      <c r="H48" s="292">
        <f t="shared" si="2"/>
        <v>0.4337437674</v>
      </c>
      <c r="I48" s="118"/>
      <c r="J48" s="58"/>
      <c r="K48" s="74"/>
      <c r="L48" s="58"/>
      <c r="M48" s="58"/>
      <c r="N48" s="75"/>
      <c r="O48" s="75"/>
      <c r="P48" s="76"/>
      <c r="Q48" s="77"/>
    </row>
    <row r="49" spans="2:10" ht="40.5" customHeight="1">
      <c r="B49" s="50"/>
      <c r="J49" s="49"/>
    </row>
    <row r="50" spans="2:10" ht="23.25" customHeight="1">
      <c r="B50" s="50"/>
      <c r="J50" s="49"/>
    </row>
    <row r="51" spans="2:10" ht="23.25" customHeight="1">
      <c r="B51" s="50"/>
      <c r="J51" s="49"/>
    </row>
    <row r="52" spans="2:10" ht="23.25" customHeight="1">
      <c r="B52" s="50"/>
      <c r="J52" s="49"/>
    </row>
    <row r="53" spans="2:10" ht="23.25" customHeight="1">
      <c r="B53" s="50"/>
      <c r="J53" s="49"/>
    </row>
    <row r="54" spans="2:10" ht="23.25" customHeight="1">
      <c r="B54" s="50"/>
      <c r="J54" s="49"/>
    </row>
    <row r="55" spans="2:10" ht="23.25" customHeight="1">
      <c r="B55" s="50"/>
      <c r="J55" s="49"/>
    </row>
    <row r="56" spans="2:10" ht="23.25" customHeight="1">
      <c r="B56" s="50"/>
      <c r="J56" s="49"/>
    </row>
    <row r="57" spans="2:10" ht="23.25" customHeight="1">
      <c r="B57" s="50"/>
      <c r="J57" s="49"/>
    </row>
    <row r="58" ht="23.25" customHeight="1">
      <c r="B58" s="50"/>
    </row>
  </sheetData>
  <sheetProtection/>
  <mergeCells count="5">
    <mergeCell ref="P2:Q3"/>
    <mergeCell ref="C4:C7"/>
    <mergeCell ref="L4:L7"/>
    <mergeCell ref="A4:A7"/>
    <mergeCell ref="J4:J7"/>
  </mergeCells>
  <printOptions horizontalCentered="1"/>
  <pageMargins left="0.7086614173228347" right="0.1968503937007874" top="0.7874015748031497" bottom="0.3937007874015748" header="0.5118110236220472" footer="0"/>
  <pageSetup fitToHeight="3" horizontalDpi="600" verticalDpi="600" orientation="portrait" pageOrder="overThenDown" paperSize="9" scale="38" r:id="rId1"/>
</worksheet>
</file>

<file path=xl/worksheets/sheet2.xml><?xml version="1.0" encoding="utf-8"?>
<worksheet xmlns="http://schemas.openxmlformats.org/spreadsheetml/2006/main" xmlns:r="http://schemas.openxmlformats.org/officeDocument/2006/relationships">
  <dimension ref="A1:K96"/>
  <sheetViews>
    <sheetView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110</v>
      </c>
      <c r="C1" s="1"/>
      <c r="D1" s="1"/>
      <c r="E1" s="1"/>
      <c r="F1" s="1"/>
      <c r="G1" s="1"/>
      <c r="H1" s="1"/>
      <c r="I1" s="1"/>
      <c r="J1" s="1"/>
      <c r="K1" s="1"/>
    </row>
    <row r="2" spans="1:11" ht="14.25">
      <c r="A2" s="1"/>
      <c r="B2" s="312" t="s">
        <v>108</v>
      </c>
      <c r="C2" s="312"/>
      <c r="D2" s="312"/>
      <c r="E2" s="312"/>
      <c r="F2" s="312"/>
      <c r="G2" s="312"/>
      <c r="H2" s="312"/>
      <c r="I2" s="312"/>
      <c r="J2" s="312"/>
      <c r="K2" s="1"/>
    </row>
    <row r="3" spans="1:11" ht="14.25">
      <c r="A3" s="1"/>
      <c r="B3" s="1"/>
      <c r="C3" s="1"/>
      <c r="D3" s="1"/>
      <c r="E3" s="1"/>
      <c r="F3" s="1"/>
      <c r="G3" s="1"/>
      <c r="H3" s="1"/>
      <c r="I3" s="1" t="s">
        <v>97</v>
      </c>
      <c r="J3" s="1"/>
      <c r="K3" s="1"/>
    </row>
    <row r="4" spans="1:11" ht="14.25">
      <c r="A4" s="1"/>
      <c r="B4" s="313" t="s">
        <v>98</v>
      </c>
      <c r="C4" s="316" t="s">
        <v>104</v>
      </c>
      <c r="D4" s="41"/>
      <c r="E4" s="41"/>
      <c r="F4" s="41"/>
      <c r="G4" s="42" t="s">
        <v>101</v>
      </c>
      <c r="H4" s="42" t="s">
        <v>102</v>
      </c>
      <c r="I4" s="43" t="s">
        <v>85</v>
      </c>
      <c r="J4" s="44" t="s">
        <v>86</v>
      </c>
      <c r="K4" s="1"/>
    </row>
    <row r="5" spans="1:11" ht="14.25">
      <c r="A5" s="1"/>
      <c r="B5" s="314"/>
      <c r="C5" s="317"/>
      <c r="D5" s="11"/>
      <c r="E5" s="11" t="s">
        <v>0</v>
      </c>
      <c r="F5" s="11"/>
      <c r="G5" s="3" t="s">
        <v>107</v>
      </c>
      <c r="H5" s="3" t="s">
        <v>109</v>
      </c>
      <c r="I5" s="4" t="s">
        <v>87</v>
      </c>
      <c r="J5" s="45" t="s">
        <v>88</v>
      </c>
      <c r="K5" s="1"/>
    </row>
    <row r="6" spans="1:11" ht="14.25">
      <c r="A6" s="1"/>
      <c r="B6" s="315"/>
      <c r="C6" s="56" t="s">
        <v>106</v>
      </c>
      <c r="D6" s="27"/>
      <c r="E6" s="27"/>
      <c r="F6" s="27"/>
      <c r="G6" s="46" t="s">
        <v>1</v>
      </c>
      <c r="H6" s="47" t="s">
        <v>111</v>
      </c>
      <c r="I6" s="47" t="s">
        <v>89</v>
      </c>
      <c r="J6" s="48" t="s">
        <v>90</v>
      </c>
      <c r="K6" s="1"/>
    </row>
    <row r="7" spans="1:11" ht="15" customHeight="1">
      <c r="A7" s="1"/>
      <c r="B7" s="9">
        <v>1</v>
      </c>
      <c r="C7" s="52">
        <v>6</v>
      </c>
      <c r="D7" s="11"/>
      <c r="E7" s="29" t="s">
        <v>6</v>
      </c>
      <c r="F7" s="29"/>
      <c r="G7" s="33">
        <v>5635498</v>
      </c>
      <c r="H7" s="34">
        <v>5398581</v>
      </c>
      <c r="I7" s="25">
        <f aca="true" t="shared" si="0" ref="I7:I38">G7-H7</f>
        <v>236917</v>
      </c>
      <c r="J7" s="15">
        <f aca="true" t="shared" si="1" ref="J7:J38">IF(H7=0,IF(G7=0,"－　","皆増　"),IF(G7=0,"皆減　",ROUND(I7/H7*100,1)))</f>
        <v>4.4</v>
      </c>
      <c r="K7" s="1"/>
    </row>
    <row r="8" spans="1:11" ht="15" customHeight="1">
      <c r="A8" s="1"/>
      <c r="B8" s="51">
        <v>2</v>
      </c>
      <c r="C8" s="52">
        <v>12</v>
      </c>
      <c r="D8" s="14"/>
      <c r="E8" s="32" t="s">
        <v>12</v>
      </c>
      <c r="F8" s="32"/>
      <c r="G8" s="35">
        <v>5067145</v>
      </c>
      <c r="H8" s="36">
        <v>5295763</v>
      </c>
      <c r="I8" s="26">
        <f t="shared" si="0"/>
        <v>-228618</v>
      </c>
      <c r="J8" s="15">
        <f t="shared" si="1"/>
        <v>-4.3</v>
      </c>
      <c r="K8" s="1"/>
    </row>
    <row r="9" spans="1:11" ht="15" customHeight="1">
      <c r="A9" s="1"/>
      <c r="B9" s="51">
        <v>3</v>
      </c>
      <c r="C9" s="52">
        <v>19</v>
      </c>
      <c r="D9" s="14"/>
      <c r="E9" s="32" t="s">
        <v>19</v>
      </c>
      <c r="F9" s="32"/>
      <c r="G9" s="35">
        <v>3784400</v>
      </c>
      <c r="H9" s="36">
        <v>5040583</v>
      </c>
      <c r="I9" s="17">
        <f t="shared" si="0"/>
        <v>-1256183</v>
      </c>
      <c r="J9" s="12">
        <f t="shared" si="1"/>
        <v>-24.9</v>
      </c>
      <c r="K9" s="1"/>
    </row>
    <row r="10" spans="1:11" ht="15" customHeight="1">
      <c r="A10" s="1"/>
      <c r="B10" s="51">
        <v>4</v>
      </c>
      <c r="C10" s="52">
        <v>32</v>
      </c>
      <c r="D10" s="6"/>
      <c r="E10" s="37" t="s">
        <v>31</v>
      </c>
      <c r="F10" s="37"/>
      <c r="G10" s="33">
        <v>3683845</v>
      </c>
      <c r="H10" s="34">
        <v>3824270</v>
      </c>
      <c r="I10" s="17">
        <f t="shared" si="0"/>
        <v>-140425</v>
      </c>
      <c r="J10" s="12">
        <f t="shared" si="1"/>
        <v>-3.7</v>
      </c>
      <c r="K10" s="1"/>
    </row>
    <row r="11" spans="1:11" ht="15" customHeight="1">
      <c r="A11" s="1"/>
      <c r="B11" s="51">
        <v>5</v>
      </c>
      <c r="C11" s="52">
        <v>5</v>
      </c>
      <c r="D11" s="6"/>
      <c r="E11" s="37" t="s">
        <v>5</v>
      </c>
      <c r="F11" s="37"/>
      <c r="G11" s="33">
        <v>3109156</v>
      </c>
      <c r="H11" s="34">
        <v>3185521</v>
      </c>
      <c r="I11" s="16">
        <f t="shared" si="0"/>
        <v>-76365</v>
      </c>
      <c r="J11" s="12">
        <f t="shared" si="1"/>
        <v>-2.4</v>
      </c>
      <c r="K11" s="1"/>
    </row>
    <row r="12" spans="1:11" ht="15" customHeight="1">
      <c r="A12" s="1"/>
      <c r="B12" s="51">
        <v>6</v>
      </c>
      <c r="C12" s="52">
        <v>1</v>
      </c>
      <c r="D12" s="6"/>
      <c r="E12" s="37" t="s">
        <v>91</v>
      </c>
      <c r="F12" s="37"/>
      <c r="G12" s="33">
        <v>2779299</v>
      </c>
      <c r="H12" s="34">
        <v>3066078</v>
      </c>
      <c r="I12" s="17">
        <f t="shared" si="0"/>
        <v>-286779</v>
      </c>
      <c r="J12" s="12">
        <f t="shared" si="1"/>
        <v>-9.4</v>
      </c>
      <c r="K12" s="1"/>
    </row>
    <row r="13" spans="1:11" ht="15" customHeight="1">
      <c r="A13" s="1"/>
      <c r="B13" s="51">
        <v>7</v>
      </c>
      <c r="C13" s="52">
        <v>8</v>
      </c>
      <c r="D13" s="6"/>
      <c r="E13" s="37" t="s">
        <v>8</v>
      </c>
      <c r="F13" s="37"/>
      <c r="G13" s="35">
        <v>2576546</v>
      </c>
      <c r="H13" s="36">
        <v>2373064</v>
      </c>
      <c r="I13" s="17">
        <f t="shared" si="0"/>
        <v>203482</v>
      </c>
      <c r="J13" s="12">
        <f t="shared" si="1"/>
        <v>8.6</v>
      </c>
      <c r="K13" s="1"/>
    </row>
    <row r="14" spans="1:11" ht="15" customHeight="1">
      <c r="A14" s="1"/>
      <c r="B14" s="51">
        <v>8</v>
      </c>
      <c r="C14" s="52">
        <v>16</v>
      </c>
      <c r="D14" s="14"/>
      <c r="E14" s="32" t="s">
        <v>16</v>
      </c>
      <c r="F14" s="32"/>
      <c r="G14" s="35">
        <v>2483099</v>
      </c>
      <c r="H14" s="36">
        <v>2434370</v>
      </c>
      <c r="I14" s="17">
        <f t="shared" si="0"/>
        <v>48729</v>
      </c>
      <c r="J14" s="12">
        <f t="shared" si="1"/>
        <v>2</v>
      </c>
      <c r="K14" s="1"/>
    </row>
    <row r="15" spans="1:11" ht="15" customHeight="1">
      <c r="A15" s="1"/>
      <c r="B15" s="51">
        <v>9</v>
      </c>
      <c r="C15" s="52">
        <v>10</v>
      </c>
      <c r="D15" s="6"/>
      <c r="E15" s="37" t="s">
        <v>10</v>
      </c>
      <c r="F15" s="37"/>
      <c r="G15" s="35">
        <v>2241195</v>
      </c>
      <c r="H15" s="36">
        <v>2317320</v>
      </c>
      <c r="I15" s="17">
        <f t="shared" si="0"/>
        <v>-76125</v>
      </c>
      <c r="J15" s="12">
        <f t="shared" si="1"/>
        <v>-3.3</v>
      </c>
      <c r="K15" s="1"/>
    </row>
    <row r="16" spans="1:11" ht="15" customHeight="1">
      <c r="A16" s="1"/>
      <c r="B16" s="51">
        <v>10</v>
      </c>
      <c r="C16" s="52">
        <v>34</v>
      </c>
      <c r="D16" s="6"/>
      <c r="E16" s="37" t="s">
        <v>33</v>
      </c>
      <c r="F16" s="37"/>
      <c r="G16" s="35">
        <v>2197745</v>
      </c>
      <c r="H16" s="36">
        <v>2948141</v>
      </c>
      <c r="I16" s="17">
        <f t="shared" si="0"/>
        <v>-750396</v>
      </c>
      <c r="J16" s="12">
        <f t="shared" si="1"/>
        <v>-25.5</v>
      </c>
      <c r="K16" s="1"/>
    </row>
    <row r="17" spans="1:11" ht="15" customHeight="1">
      <c r="A17" s="1"/>
      <c r="B17" s="51">
        <v>11</v>
      </c>
      <c r="C17" s="52">
        <v>15</v>
      </c>
      <c r="D17" s="6"/>
      <c r="E17" s="37" t="s">
        <v>15</v>
      </c>
      <c r="F17" s="37"/>
      <c r="G17" s="35">
        <v>2194649</v>
      </c>
      <c r="H17" s="36">
        <v>2302701</v>
      </c>
      <c r="I17" s="17">
        <f t="shared" si="0"/>
        <v>-108052</v>
      </c>
      <c r="J17" s="12">
        <f t="shared" si="1"/>
        <v>-4.7</v>
      </c>
      <c r="K17" s="1"/>
    </row>
    <row r="18" spans="1:11" ht="15" customHeight="1">
      <c r="A18" s="1"/>
      <c r="B18" s="51">
        <v>12</v>
      </c>
      <c r="C18" s="52">
        <v>14</v>
      </c>
      <c r="D18" s="6"/>
      <c r="E18" s="37" t="s">
        <v>14</v>
      </c>
      <c r="F18" s="37"/>
      <c r="G18" s="35">
        <v>2141526</v>
      </c>
      <c r="H18" s="36">
        <v>2150177</v>
      </c>
      <c r="I18" s="17">
        <f t="shared" si="0"/>
        <v>-8651</v>
      </c>
      <c r="J18" s="12">
        <f t="shared" si="1"/>
        <v>-0.4</v>
      </c>
      <c r="K18" s="1"/>
    </row>
    <row r="19" spans="1:11" ht="15" customHeight="1">
      <c r="A19" s="1"/>
      <c r="B19" s="51">
        <v>13</v>
      </c>
      <c r="C19" s="52">
        <v>9</v>
      </c>
      <c r="D19" s="6"/>
      <c r="E19" s="37" t="s">
        <v>9</v>
      </c>
      <c r="F19" s="37"/>
      <c r="G19" s="35">
        <v>2127726</v>
      </c>
      <c r="H19" s="36">
        <v>2371785</v>
      </c>
      <c r="I19" s="17">
        <f t="shared" si="0"/>
        <v>-244059</v>
      </c>
      <c r="J19" s="12">
        <f t="shared" si="1"/>
        <v>-10.3</v>
      </c>
      <c r="K19" s="1"/>
    </row>
    <row r="20" spans="1:11" ht="15" customHeight="1">
      <c r="A20" s="1"/>
      <c r="B20" s="51">
        <v>14</v>
      </c>
      <c r="C20" s="52">
        <v>85</v>
      </c>
      <c r="D20" s="6"/>
      <c r="E20" s="37" t="s">
        <v>82</v>
      </c>
      <c r="F20" s="37"/>
      <c r="G20" s="33">
        <v>1970753</v>
      </c>
      <c r="H20" s="34">
        <v>1991979</v>
      </c>
      <c r="I20" s="17">
        <f t="shared" si="0"/>
        <v>-21226</v>
      </c>
      <c r="J20" s="12">
        <f t="shared" si="1"/>
        <v>-1.1</v>
      </c>
      <c r="K20" s="1"/>
    </row>
    <row r="21" spans="1:11" ht="15" customHeight="1">
      <c r="A21" s="1"/>
      <c r="B21" s="51">
        <v>15</v>
      </c>
      <c r="C21" s="52">
        <v>17</v>
      </c>
      <c r="D21" s="6"/>
      <c r="E21" s="37" t="s">
        <v>17</v>
      </c>
      <c r="F21" s="37"/>
      <c r="G21" s="35">
        <v>1861784</v>
      </c>
      <c r="H21" s="36">
        <v>1739677</v>
      </c>
      <c r="I21" s="17">
        <f t="shared" si="0"/>
        <v>122107</v>
      </c>
      <c r="J21" s="12">
        <f t="shared" si="1"/>
        <v>7</v>
      </c>
      <c r="K21" s="1"/>
    </row>
    <row r="22" spans="1:11" ht="15" customHeight="1">
      <c r="A22" s="1"/>
      <c r="B22" s="51">
        <v>16</v>
      </c>
      <c r="C22" s="52">
        <v>36</v>
      </c>
      <c r="D22" s="6"/>
      <c r="E22" s="37" t="s">
        <v>35</v>
      </c>
      <c r="F22" s="37"/>
      <c r="G22" s="35">
        <v>1860540</v>
      </c>
      <c r="H22" s="36">
        <v>1931018</v>
      </c>
      <c r="I22" s="17">
        <f t="shared" si="0"/>
        <v>-70478</v>
      </c>
      <c r="J22" s="12">
        <f t="shared" si="1"/>
        <v>-3.6</v>
      </c>
      <c r="K22" s="1"/>
    </row>
    <row r="23" spans="1:11" ht="15" customHeight="1">
      <c r="A23" s="1"/>
      <c r="B23" s="51">
        <v>17</v>
      </c>
      <c r="C23" s="52">
        <v>37</v>
      </c>
      <c r="D23" s="6"/>
      <c r="E23" s="37" t="s">
        <v>36</v>
      </c>
      <c r="F23" s="37"/>
      <c r="G23" s="33">
        <v>1847606</v>
      </c>
      <c r="H23" s="34">
        <v>2047190</v>
      </c>
      <c r="I23" s="17">
        <f t="shared" si="0"/>
        <v>-199584</v>
      </c>
      <c r="J23" s="12">
        <f t="shared" si="1"/>
        <v>-9.7</v>
      </c>
      <c r="K23" s="1"/>
    </row>
    <row r="24" spans="1:11" ht="15" customHeight="1">
      <c r="A24" s="1"/>
      <c r="B24" s="51">
        <v>18</v>
      </c>
      <c r="C24" s="52">
        <v>35</v>
      </c>
      <c r="D24" s="14"/>
      <c r="E24" s="32" t="s">
        <v>34</v>
      </c>
      <c r="F24" s="32"/>
      <c r="G24" s="33">
        <v>1799645</v>
      </c>
      <c r="H24" s="34">
        <v>1901411</v>
      </c>
      <c r="I24" s="17">
        <f t="shared" si="0"/>
        <v>-101766</v>
      </c>
      <c r="J24" s="12">
        <f t="shared" si="1"/>
        <v>-5.4</v>
      </c>
      <c r="K24" s="1"/>
    </row>
    <row r="25" spans="1:11" ht="15" customHeight="1">
      <c r="A25" s="1"/>
      <c r="B25" s="51">
        <v>19</v>
      </c>
      <c r="C25" s="52">
        <v>73</v>
      </c>
      <c r="D25" s="6"/>
      <c r="E25" s="37" t="s">
        <v>71</v>
      </c>
      <c r="F25" s="37"/>
      <c r="G25" s="35">
        <v>1768480</v>
      </c>
      <c r="H25" s="36">
        <v>1690338</v>
      </c>
      <c r="I25" s="17">
        <f t="shared" si="0"/>
        <v>78142</v>
      </c>
      <c r="J25" s="12">
        <f t="shared" si="1"/>
        <v>4.6</v>
      </c>
      <c r="K25" s="1"/>
    </row>
    <row r="26" spans="1:11" ht="15" customHeight="1">
      <c r="A26" s="1"/>
      <c r="B26" s="51">
        <v>20</v>
      </c>
      <c r="C26" s="52">
        <v>83</v>
      </c>
      <c r="D26" s="6"/>
      <c r="E26" s="37" t="s">
        <v>80</v>
      </c>
      <c r="F26" s="37"/>
      <c r="G26" s="33">
        <v>1735544</v>
      </c>
      <c r="H26" s="34">
        <v>1777179</v>
      </c>
      <c r="I26" s="17">
        <f t="shared" si="0"/>
        <v>-41635</v>
      </c>
      <c r="J26" s="12">
        <f t="shared" si="1"/>
        <v>-2.3</v>
      </c>
      <c r="K26" s="1"/>
    </row>
    <row r="27" spans="1:11" ht="15" customHeight="1">
      <c r="A27" s="1"/>
      <c r="B27" s="51">
        <v>21</v>
      </c>
      <c r="C27" s="52">
        <v>23</v>
      </c>
      <c r="D27" s="6"/>
      <c r="E27" s="37" t="s">
        <v>92</v>
      </c>
      <c r="F27" s="37"/>
      <c r="G27" s="33">
        <v>1707934</v>
      </c>
      <c r="H27" s="34">
        <v>1867138</v>
      </c>
      <c r="I27" s="17">
        <f t="shared" si="0"/>
        <v>-159204</v>
      </c>
      <c r="J27" s="12">
        <f t="shared" si="1"/>
        <v>-8.5</v>
      </c>
      <c r="K27" s="1"/>
    </row>
    <row r="28" spans="1:11" ht="15" customHeight="1">
      <c r="A28" s="1"/>
      <c r="B28" s="51">
        <v>22</v>
      </c>
      <c r="C28" s="52">
        <v>78</v>
      </c>
      <c r="D28" s="6"/>
      <c r="E28" s="37" t="s">
        <v>75</v>
      </c>
      <c r="F28" s="37"/>
      <c r="G28" s="33">
        <v>1660014</v>
      </c>
      <c r="H28" s="34">
        <v>1703611</v>
      </c>
      <c r="I28" s="17">
        <f t="shared" si="0"/>
        <v>-43597</v>
      </c>
      <c r="J28" s="12">
        <f t="shared" si="1"/>
        <v>-2.6</v>
      </c>
      <c r="K28" s="1"/>
    </row>
    <row r="29" spans="1:11" ht="15" customHeight="1">
      <c r="A29" s="1"/>
      <c r="B29" s="51">
        <v>23</v>
      </c>
      <c r="C29" s="52">
        <v>49</v>
      </c>
      <c r="D29" s="6"/>
      <c r="E29" s="37" t="s">
        <v>48</v>
      </c>
      <c r="F29" s="37"/>
      <c r="G29" s="35">
        <v>1651088</v>
      </c>
      <c r="H29" s="36">
        <v>1598955</v>
      </c>
      <c r="I29" s="17">
        <f t="shared" si="0"/>
        <v>52133</v>
      </c>
      <c r="J29" s="12">
        <f t="shared" si="1"/>
        <v>3.3</v>
      </c>
      <c r="K29" s="1"/>
    </row>
    <row r="30" spans="1:11" ht="15" customHeight="1">
      <c r="A30" s="1"/>
      <c r="B30" s="51">
        <v>24</v>
      </c>
      <c r="C30" s="52">
        <v>28</v>
      </c>
      <c r="D30" s="6"/>
      <c r="E30" s="37" t="s">
        <v>27</v>
      </c>
      <c r="F30" s="37"/>
      <c r="G30" s="33">
        <v>1630821</v>
      </c>
      <c r="H30" s="34">
        <v>1636899</v>
      </c>
      <c r="I30" s="17">
        <f t="shared" si="0"/>
        <v>-6078</v>
      </c>
      <c r="J30" s="12">
        <f t="shared" si="1"/>
        <v>-0.4</v>
      </c>
      <c r="K30" s="1"/>
    </row>
    <row r="31" spans="1:11" ht="15" customHeight="1">
      <c r="A31" s="1"/>
      <c r="B31" s="51">
        <v>25</v>
      </c>
      <c r="C31" s="52">
        <v>45</v>
      </c>
      <c r="D31" s="6"/>
      <c r="E31" s="37" t="s">
        <v>44</v>
      </c>
      <c r="F31" s="37"/>
      <c r="G31" s="35">
        <v>1603567</v>
      </c>
      <c r="H31" s="36">
        <v>1547791</v>
      </c>
      <c r="I31" s="17">
        <f t="shared" si="0"/>
        <v>55776</v>
      </c>
      <c r="J31" s="12">
        <f t="shared" si="1"/>
        <v>3.6</v>
      </c>
      <c r="K31" s="1"/>
    </row>
    <row r="32" spans="1:11" ht="15" customHeight="1">
      <c r="A32" s="1"/>
      <c r="B32" s="51">
        <v>26</v>
      </c>
      <c r="C32" s="52">
        <v>33</v>
      </c>
      <c r="D32" s="6"/>
      <c r="E32" s="37" t="s">
        <v>32</v>
      </c>
      <c r="F32" s="37"/>
      <c r="G32" s="33">
        <v>1594215</v>
      </c>
      <c r="H32" s="34">
        <v>1382748</v>
      </c>
      <c r="I32" s="17">
        <f t="shared" si="0"/>
        <v>211467</v>
      </c>
      <c r="J32" s="12">
        <f t="shared" si="1"/>
        <v>15.3</v>
      </c>
      <c r="K32" s="1"/>
    </row>
    <row r="33" spans="1:11" ht="15" customHeight="1">
      <c r="A33" s="1"/>
      <c r="B33" s="51">
        <v>27</v>
      </c>
      <c r="C33" s="52">
        <v>84</v>
      </c>
      <c r="D33" s="6"/>
      <c r="E33" s="37" t="s">
        <v>81</v>
      </c>
      <c r="F33" s="37"/>
      <c r="G33" s="33">
        <v>1571081</v>
      </c>
      <c r="H33" s="34">
        <v>1538465</v>
      </c>
      <c r="I33" s="17">
        <f t="shared" si="0"/>
        <v>32616</v>
      </c>
      <c r="J33" s="12">
        <f t="shared" si="1"/>
        <v>2.1</v>
      </c>
      <c r="K33" s="1"/>
    </row>
    <row r="34" spans="1:11" ht="15" customHeight="1">
      <c r="A34" s="1"/>
      <c r="B34" s="51">
        <v>28</v>
      </c>
      <c r="C34" s="52">
        <v>30</v>
      </c>
      <c r="D34" s="6"/>
      <c r="E34" s="37" t="s">
        <v>29</v>
      </c>
      <c r="F34" s="37"/>
      <c r="G34" s="33">
        <v>1560688</v>
      </c>
      <c r="H34" s="34">
        <v>1600111</v>
      </c>
      <c r="I34" s="17">
        <f t="shared" si="0"/>
        <v>-39423</v>
      </c>
      <c r="J34" s="12">
        <f t="shared" si="1"/>
        <v>-2.5</v>
      </c>
      <c r="K34" s="1"/>
    </row>
    <row r="35" spans="1:11" ht="15" customHeight="1">
      <c r="A35" s="1"/>
      <c r="B35" s="51">
        <v>29</v>
      </c>
      <c r="C35" s="52">
        <v>18</v>
      </c>
      <c r="D35" s="6"/>
      <c r="E35" s="37" t="s">
        <v>18</v>
      </c>
      <c r="F35" s="37"/>
      <c r="G35" s="35">
        <v>1543141</v>
      </c>
      <c r="H35" s="36">
        <v>2846671</v>
      </c>
      <c r="I35" s="17">
        <f t="shared" si="0"/>
        <v>-1303530</v>
      </c>
      <c r="J35" s="12">
        <f t="shared" si="1"/>
        <v>-45.8</v>
      </c>
      <c r="K35" s="1"/>
    </row>
    <row r="36" spans="1:11" ht="15" customHeight="1">
      <c r="A36" s="1"/>
      <c r="B36" s="51">
        <v>30</v>
      </c>
      <c r="C36" s="52">
        <v>40</v>
      </c>
      <c r="D36" s="6"/>
      <c r="E36" s="37" t="s">
        <v>38</v>
      </c>
      <c r="F36" s="37"/>
      <c r="G36" s="35">
        <v>1508300</v>
      </c>
      <c r="H36" s="36">
        <v>1575504</v>
      </c>
      <c r="I36" s="17">
        <f t="shared" si="0"/>
        <v>-67204</v>
      </c>
      <c r="J36" s="12">
        <f t="shared" si="1"/>
        <v>-4.3</v>
      </c>
      <c r="K36" s="1"/>
    </row>
    <row r="37" spans="1:11" ht="15" customHeight="1">
      <c r="A37" s="1"/>
      <c r="B37" s="51">
        <v>31</v>
      </c>
      <c r="C37" s="52">
        <v>82</v>
      </c>
      <c r="D37" s="6"/>
      <c r="E37" s="37" t="s">
        <v>79</v>
      </c>
      <c r="F37" s="37"/>
      <c r="G37" s="35">
        <v>1406227</v>
      </c>
      <c r="H37" s="36">
        <v>1412017</v>
      </c>
      <c r="I37" s="17">
        <f t="shared" si="0"/>
        <v>-5790</v>
      </c>
      <c r="J37" s="12">
        <f t="shared" si="1"/>
        <v>-0.4</v>
      </c>
      <c r="K37" s="1"/>
    </row>
    <row r="38" spans="1:11" ht="15" customHeight="1">
      <c r="A38" s="1"/>
      <c r="B38" s="51">
        <v>32</v>
      </c>
      <c r="C38" s="52">
        <v>80</v>
      </c>
      <c r="D38" s="6"/>
      <c r="E38" s="37" t="s">
        <v>77</v>
      </c>
      <c r="F38" s="37"/>
      <c r="G38" s="35">
        <v>1363474</v>
      </c>
      <c r="H38" s="36">
        <v>1360059</v>
      </c>
      <c r="I38" s="17">
        <f t="shared" si="0"/>
        <v>3415</v>
      </c>
      <c r="J38" s="12">
        <f t="shared" si="1"/>
        <v>0.3</v>
      </c>
      <c r="K38" s="1"/>
    </row>
    <row r="39" spans="1:11" ht="15" customHeight="1">
      <c r="A39" s="1"/>
      <c r="B39" s="51">
        <v>33</v>
      </c>
      <c r="C39" s="52">
        <v>20</v>
      </c>
      <c r="D39" s="6"/>
      <c r="E39" s="37" t="s">
        <v>20</v>
      </c>
      <c r="F39" s="37"/>
      <c r="G39" s="35">
        <v>1319998</v>
      </c>
      <c r="H39" s="36">
        <v>1456337</v>
      </c>
      <c r="I39" s="17">
        <f aca="true" t="shared" si="2" ref="I39:I70">G39-H39</f>
        <v>-136339</v>
      </c>
      <c r="J39" s="12">
        <f aca="true" t="shared" si="3" ref="J39:J70">IF(H39=0,IF(G39=0,"－　","皆増　"),IF(G39=0,"皆減　",ROUND(I39/H39*100,1)))</f>
        <v>-9.4</v>
      </c>
      <c r="K39" s="1"/>
    </row>
    <row r="40" spans="1:11" ht="15" customHeight="1">
      <c r="A40" s="1"/>
      <c r="B40" s="51">
        <v>34</v>
      </c>
      <c r="C40" s="52">
        <v>68</v>
      </c>
      <c r="D40" s="6"/>
      <c r="E40" s="37" t="s">
        <v>66</v>
      </c>
      <c r="F40" s="37"/>
      <c r="G40" s="35">
        <v>1292270</v>
      </c>
      <c r="H40" s="36">
        <v>1299777</v>
      </c>
      <c r="I40" s="17">
        <f t="shared" si="2"/>
        <v>-7507</v>
      </c>
      <c r="J40" s="12">
        <f t="shared" si="3"/>
        <v>-0.6</v>
      </c>
      <c r="K40" s="1"/>
    </row>
    <row r="41" spans="1:11" ht="15" customHeight="1">
      <c r="A41" s="1"/>
      <c r="B41" s="51">
        <v>35</v>
      </c>
      <c r="C41" s="52">
        <v>52</v>
      </c>
      <c r="D41" s="6"/>
      <c r="E41" s="37" t="s">
        <v>51</v>
      </c>
      <c r="F41" s="37"/>
      <c r="G41" s="33">
        <v>1278540</v>
      </c>
      <c r="H41" s="34">
        <v>1220431</v>
      </c>
      <c r="I41" s="17">
        <f t="shared" si="2"/>
        <v>58109</v>
      </c>
      <c r="J41" s="12">
        <f t="shared" si="3"/>
        <v>4.8</v>
      </c>
      <c r="K41" s="1"/>
    </row>
    <row r="42" spans="1:11" ht="15" customHeight="1">
      <c r="A42" s="1"/>
      <c r="B42" s="51">
        <v>36</v>
      </c>
      <c r="C42" s="52">
        <v>3</v>
      </c>
      <c r="D42" s="6"/>
      <c r="E42" s="37" t="s">
        <v>3</v>
      </c>
      <c r="F42" s="37"/>
      <c r="G42" s="35">
        <v>1257221</v>
      </c>
      <c r="H42" s="36">
        <v>1461671</v>
      </c>
      <c r="I42" s="17">
        <f t="shared" si="2"/>
        <v>-204450</v>
      </c>
      <c r="J42" s="12">
        <f t="shared" si="3"/>
        <v>-14</v>
      </c>
      <c r="K42" s="1"/>
    </row>
    <row r="43" spans="1:11" ht="15" customHeight="1">
      <c r="A43" s="1"/>
      <c r="B43" s="51">
        <v>37</v>
      </c>
      <c r="C43" s="52">
        <v>72</v>
      </c>
      <c r="D43" s="6"/>
      <c r="E43" s="37" t="s">
        <v>70</v>
      </c>
      <c r="F43" s="37"/>
      <c r="G43" s="35">
        <v>1249653</v>
      </c>
      <c r="H43" s="36">
        <v>1242384</v>
      </c>
      <c r="I43" s="17">
        <f t="shared" si="2"/>
        <v>7269</v>
      </c>
      <c r="J43" s="12">
        <f t="shared" si="3"/>
        <v>0.6</v>
      </c>
      <c r="K43" s="1"/>
    </row>
    <row r="44" spans="1:11" ht="15" customHeight="1">
      <c r="A44" s="1"/>
      <c r="B44" s="51">
        <v>38</v>
      </c>
      <c r="C44" s="52">
        <v>53</v>
      </c>
      <c r="D44" s="6"/>
      <c r="E44" s="37" t="s">
        <v>52</v>
      </c>
      <c r="F44" s="37"/>
      <c r="G44" s="33">
        <v>1231276</v>
      </c>
      <c r="H44" s="34">
        <v>1227922</v>
      </c>
      <c r="I44" s="17">
        <f t="shared" si="2"/>
        <v>3354</v>
      </c>
      <c r="J44" s="12">
        <f t="shared" si="3"/>
        <v>0.3</v>
      </c>
      <c r="K44" s="1"/>
    </row>
    <row r="45" spans="1:11" ht="15" customHeight="1">
      <c r="A45" s="1"/>
      <c r="B45" s="51">
        <v>39</v>
      </c>
      <c r="C45" s="53">
        <v>58</v>
      </c>
      <c r="D45" s="6"/>
      <c r="E45" s="37" t="s">
        <v>57</v>
      </c>
      <c r="F45" s="37"/>
      <c r="G45" s="35">
        <v>1227428</v>
      </c>
      <c r="H45" s="36">
        <v>1232045</v>
      </c>
      <c r="I45" s="17">
        <f t="shared" si="2"/>
        <v>-4617</v>
      </c>
      <c r="J45" s="12">
        <f t="shared" si="3"/>
        <v>-0.4</v>
      </c>
      <c r="K45" s="1"/>
    </row>
    <row r="46" spans="1:11" ht="15" customHeight="1">
      <c r="A46" s="1"/>
      <c r="B46" s="52">
        <v>40</v>
      </c>
      <c r="C46" s="52">
        <v>11</v>
      </c>
      <c r="D46" s="6"/>
      <c r="E46" s="37" t="s">
        <v>11</v>
      </c>
      <c r="F46" s="37"/>
      <c r="G46" s="35">
        <v>1186575</v>
      </c>
      <c r="H46" s="36">
        <v>1556627</v>
      </c>
      <c r="I46" s="17">
        <f t="shared" si="2"/>
        <v>-370052</v>
      </c>
      <c r="J46" s="12">
        <f t="shared" si="3"/>
        <v>-23.8</v>
      </c>
      <c r="K46" s="1"/>
    </row>
    <row r="47" spans="1:11" ht="15" customHeight="1">
      <c r="A47" s="1"/>
      <c r="B47" s="9">
        <v>41</v>
      </c>
      <c r="C47" s="54">
        <v>27</v>
      </c>
      <c r="D47" s="6"/>
      <c r="E47" s="37" t="s">
        <v>26</v>
      </c>
      <c r="F47" s="37"/>
      <c r="G47" s="33">
        <v>1143812</v>
      </c>
      <c r="H47" s="34">
        <v>1502799</v>
      </c>
      <c r="I47" s="16">
        <f t="shared" si="2"/>
        <v>-358987</v>
      </c>
      <c r="J47" s="12">
        <f t="shared" si="3"/>
        <v>-23.9</v>
      </c>
      <c r="K47" s="1"/>
    </row>
    <row r="48" spans="1:11" ht="13.5" customHeight="1">
      <c r="A48" s="1"/>
      <c r="B48" s="51">
        <v>42</v>
      </c>
      <c r="C48" s="52">
        <v>79</v>
      </c>
      <c r="D48" s="14"/>
      <c r="E48" s="32" t="s">
        <v>76</v>
      </c>
      <c r="F48" s="32"/>
      <c r="G48" s="28">
        <v>1137455</v>
      </c>
      <c r="H48" s="38">
        <v>1281731</v>
      </c>
      <c r="I48" s="17">
        <f t="shared" si="2"/>
        <v>-144276</v>
      </c>
      <c r="J48" s="12">
        <f t="shared" si="3"/>
        <v>-11.3</v>
      </c>
      <c r="K48" s="1"/>
    </row>
    <row r="49" spans="1:11" ht="13.5" customHeight="1">
      <c r="A49" s="1"/>
      <c r="B49" s="51">
        <v>43</v>
      </c>
      <c r="C49" s="52">
        <v>56</v>
      </c>
      <c r="D49" s="6"/>
      <c r="E49" s="37" t="s">
        <v>55</v>
      </c>
      <c r="F49" s="37"/>
      <c r="G49" s="28">
        <v>1131401</v>
      </c>
      <c r="H49" s="38">
        <v>1145793</v>
      </c>
      <c r="I49" s="17">
        <f t="shared" si="2"/>
        <v>-14392</v>
      </c>
      <c r="J49" s="12">
        <f t="shared" si="3"/>
        <v>-1.3</v>
      </c>
      <c r="K49" s="1"/>
    </row>
    <row r="50" spans="1:11" ht="13.5" customHeight="1">
      <c r="A50" s="1"/>
      <c r="B50" s="51">
        <v>44</v>
      </c>
      <c r="C50" s="52">
        <v>39</v>
      </c>
      <c r="D50" s="6"/>
      <c r="E50" s="37" t="s">
        <v>37</v>
      </c>
      <c r="F50" s="37"/>
      <c r="G50" s="28">
        <v>1103221</v>
      </c>
      <c r="H50" s="38">
        <v>1180946</v>
      </c>
      <c r="I50" s="17">
        <f t="shared" si="2"/>
        <v>-77725</v>
      </c>
      <c r="J50" s="12">
        <f t="shared" si="3"/>
        <v>-6.6</v>
      </c>
      <c r="K50" s="1"/>
    </row>
    <row r="51" spans="1:11" ht="13.5" customHeight="1">
      <c r="A51" s="1"/>
      <c r="B51" s="51">
        <v>45</v>
      </c>
      <c r="C51" s="52">
        <v>81</v>
      </c>
      <c r="D51" s="6"/>
      <c r="E51" s="37" t="s">
        <v>78</v>
      </c>
      <c r="F51" s="37"/>
      <c r="G51" s="28">
        <v>1013887</v>
      </c>
      <c r="H51" s="38">
        <v>1195486</v>
      </c>
      <c r="I51" s="17">
        <f t="shared" si="2"/>
        <v>-181599</v>
      </c>
      <c r="J51" s="12">
        <f t="shared" si="3"/>
        <v>-15.2</v>
      </c>
      <c r="K51" s="1"/>
    </row>
    <row r="52" spans="1:11" ht="13.5" customHeight="1">
      <c r="A52" s="1"/>
      <c r="B52" s="51">
        <v>46</v>
      </c>
      <c r="C52" s="52">
        <v>69</v>
      </c>
      <c r="D52" s="6"/>
      <c r="E52" s="37" t="s">
        <v>67</v>
      </c>
      <c r="F52" s="37"/>
      <c r="G52" s="28">
        <v>1004374</v>
      </c>
      <c r="H52" s="38">
        <v>939048</v>
      </c>
      <c r="I52" s="17">
        <f t="shared" si="2"/>
        <v>65326</v>
      </c>
      <c r="J52" s="12">
        <f t="shared" si="3"/>
        <v>7</v>
      </c>
      <c r="K52" s="1"/>
    </row>
    <row r="53" spans="1:11" ht="13.5" customHeight="1">
      <c r="A53" s="1"/>
      <c r="B53" s="51">
        <v>47</v>
      </c>
      <c r="C53" s="52">
        <v>46</v>
      </c>
      <c r="D53" s="14"/>
      <c r="E53" s="32" t="s">
        <v>45</v>
      </c>
      <c r="F53" s="32"/>
      <c r="G53" s="30">
        <v>980662</v>
      </c>
      <c r="H53" s="31">
        <v>994447</v>
      </c>
      <c r="I53" s="17">
        <f t="shared" si="2"/>
        <v>-13785</v>
      </c>
      <c r="J53" s="12">
        <f t="shared" si="3"/>
        <v>-1.4</v>
      </c>
      <c r="K53" s="1"/>
    </row>
    <row r="54" spans="1:11" ht="13.5" customHeight="1">
      <c r="A54" s="1"/>
      <c r="B54" s="51">
        <v>48</v>
      </c>
      <c r="C54" s="52">
        <v>50</v>
      </c>
      <c r="D54" s="6"/>
      <c r="E54" s="37" t="s">
        <v>49</v>
      </c>
      <c r="F54" s="37"/>
      <c r="G54" s="30">
        <v>967204</v>
      </c>
      <c r="H54" s="31">
        <v>990949</v>
      </c>
      <c r="I54" s="17">
        <f t="shared" si="2"/>
        <v>-23745</v>
      </c>
      <c r="J54" s="12">
        <f t="shared" si="3"/>
        <v>-2.4</v>
      </c>
      <c r="K54" s="1"/>
    </row>
    <row r="55" spans="1:11" ht="13.5" customHeight="1">
      <c r="A55" s="1"/>
      <c r="B55" s="51">
        <v>49</v>
      </c>
      <c r="C55" s="52">
        <v>42</v>
      </c>
      <c r="D55" s="6"/>
      <c r="E55" s="37" t="s">
        <v>41</v>
      </c>
      <c r="F55" s="37"/>
      <c r="G55" s="30">
        <v>959336</v>
      </c>
      <c r="H55" s="31">
        <v>1090019</v>
      </c>
      <c r="I55" s="17">
        <f t="shared" si="2"/>
        <v>-130683</v>
      </c>
      <c r="J55" s="12">
        <f t="shared" si="3"/>
        <v>-12</v>
      </c>
      <c r="K55" s="1"/>
    </row>
    <row r="56" spans="1:11" ht="13.5" customHeight="1">
      <c r="A56" s="1"/>
      <c r="B56" s="51">
        <v>50</v>
      </c>
      <c r="C56" s="52">
        <v>76</v>
      </c>
      <c r="D56" s="6"/>
      <c r="E56" s="37" t="s">
        <v>73</v>
      </c>
      <c r="F56" s="37"/>
      <c r="G56" s="28">
        <v>906541</v>
      </c>
      <c r="H56" s="38">
        <v>911153</v>
      </c>
      <c r="I56" s="17">
        <f t="shared" si="2"/>
        <v>-4612</v>
      </c>
      <c r="J56" s="12">
        <f t="shared" si="3"/>
        <v>-0.5</v>
      </c>
      <c r="K56" s="1"/>
    </row>
    <row r="57" spans="1:11" ht="13.5" customHeight="1">
      <c r="A57" s="1"/>
      <c r="B57" s="51">
        <v>51</v>
      </c>
      <c r="C57" s="52">
        <v>38</v>
      </c>
      <c r="D57" s="6"/>
      <c r="E57" s="37" t="s">
        <v>93</v>
      </c>
      <c r="F57" s="37"/>
      <c r="G57" s="28">
        <v>894009</v>
      </c>
      <c r="H57" s="38">
        <v>975298</v>
      </c>
      <c r="I57" s="17">
        <f t="shared" si="2"/>
        <v>-81289</v>
      </c>
      <c r="J57" s="12">
        <f t="shared" si="3"/>
        <v>-8.3</v>
      </c>
      <c r="K57" s="1"/>
    </row>
    <row r="58" spans="1:11" ht="13.5" customHeight="1">
      <c r="A58" s="1"/>
      <c r="B58" s="51">
        <v>52</v>
      </c>
      <c r="C58" s="52">
        <v>29</v>
      </c>
      <c r="D58" s="14"/>
      <c r="E58" s="32" t="s">
        <v>28</v>
      </c>
      <c r="F58" s="32"/>
      <c r="G58" s="28">
        <v>873998</v>
      </c>
      <c r="H58" s="38">
        <v>853938</v>
      </c>
      <c r="I58" s="17">
        <f t="shared" si="2"/>
        <v>20060</v>
      </c>
      <c r="J58" s="12">
        <f t="shared" si="3"/>
        <v>2.3</v>
      </c>
      <c r="K58" s="1"/>
    </row>
    <row r="59" spans="1:11" ht="13.5" customHeight="1">
      <c r="A59" s="1"/>
      <c r="B59" s="51">
        <v>53</v>
      </c>
      <c r="C59" s="52">
        <v>62</v>
      </c>
      <c r="D59" s="6"/>
      <c r="E59" s="37" t="s">
        <v>61</v>
      </c>
      <c r="F59" s="37"/>
      <c r="G59" s="30">
        <v>857858</v>
      </c>
      <c r="H59" s="31">
        <v>863510</v>
      </c>
      <c r="I59" s="17">
        <f t="shared" si="2"/>
        <v>-5652</v>
      </c>
      <c r="J59" s="12">
        <f t="shared" si="3"/>
        <v>-0.7</v>
      </c>
      <c r="K59" s="1"/>
    </row>
    <row r="60" spans="1:11" ht="13.5" customHeight="1">
      <c r="A60" s="1"/>
      <c r="B60" s="51">
        <v>54</v>
      </c>
      <c r="C60" s="52">
        <v>57</v>
      </c>
      <c r="D60" s="14"/>
      <c r="E60" s="32" t="s">
        <v>56</v>
      </c>
      <c r="F60" s="32"/>
      <c r="G60" s="28">
        <v>846312</v>
      </c>
      <c r="H60" s="38">
        <v>853123</v>
      </c>
      <c r="I60" s="17">
        <f t="shared" si="2"/>
        <v>-6811</v>
      </c>
      <c r="J60" s="12">
        <f t="shared" si="3"/>
        <v>-0.8</v>
      </c>
      <c r="K60" s="1"/>
    </row>
    <row r="61" spans="1:11" ht="13.5" customHeight="1">
      <c r="A61" s="1"/>
      <c r="B61" s="51">
        <v>55</v>
      </c>
      <c r="C61" s="52">
        <v>60</v>
      </c>
      <c r="D61" s="6"/>
      <c r="E61" s="37" t="s">
        <v>59</v>
      </c>
      <c r="F61" s="37"/>
      <c r="G61" s="30">
        <v>833399</v>
      </c>
      <c r="H61" s="31">
        <v>805013</v>
      </c>
      <c r="I61" s="17">
        <f t="shared" si="2"/>
        <v>28386</v>
      </c>
      <c r="J61" s="12">
        <f t="shared" si="3"/>
        <v>3.5</v>
      </c>
      <c r="K61" s="1"/>
    </row>
    <row r="62" spans="1:11" ht="13.5" customHeight="1">
      <c r="A62" s="1"/>
      <c r="B62" s="51">
        <v>56</v>
      </c>
      <c r="C62" s="52">
        <v>71</v>
      </c>
      <c r="D62" s="6"/>
      <c r="E62" s="37" t="s">
        <v>69</v>
      </c>
      <c r="F62" s="37"/>
      <c r="G62" s="30">
        <v>778551</v>
      </c>
      <c r="H62" s="31">
        <v>755961</v>
      </c>
      <c r="I62" s="17">
        <f t="shared" si="2"/>
        <v>22590</v>
      </c>
      <c r="J62" s="12">
        <f t="shared" si="3"/>
        <v>3</v>
      </c>
      <c r="K62" s="1"/>
    </row>
    <row r="63" spans="1:11" ht="13.5" customHeight="1">
      <c r="A63" s="1"/>
      <c r="B63" s="51">
        <v>57</v>
      </c>
      <c r="C63" s="52">
        <v>65</v>
      </c>
      <c r="D63" s="6"/>
      <c r="E63" s="37" t="s">
        <v>64</v>
      </c>
      <c r="F63" s="37"/>
      <c r="G63" s="30">
        <v>770373</v>
      </c>
      <c r="H63" s="31">
        <v>711231</v>
      </c>
      <c r="I63" s="17">
        <f t="shared" si="2"/>
        <v>59142</v>
      </c>
      <c r="J63" s="12">
        <f t="shared" si="3"/>
        <v>8.3</v>
      </c>
      <c r="K63" s="1"/>
    </row>
    <row r="64" spans="1:11" ht="13.5" customHeight="1">
      <c r="A64" s="1"/>
      <c r="B64" s="51">
        <v>58</v>
      </c>
      <c r="C64" s="52">
        <v>59</v>
      </c>
      <c r="D64" s="14"/>
      <c r="E64" s="32" t="s">
        <v>58</v>
      </c>
      <c r="F64" s="32"/>
      <c r="G64" s="28">
        <v>734323</v>
      </c>
      <c r="H64" s="38">
        <v>731685</v>
      </c>
      <c r="I64" s="17">
        <f t="shared" si="2"/>
        <v>2638</v>
      </c>
      <c r="J64" s="12">
        <f t="shared" si="3"/>
        <v>0.4</v>
      </c>
      <c r="K64" s="1"/>
    </row>
    <row r="65" spans="1:11" ht="13.5" customHeight="1">
      <c r="A65" s="1"/>
      <c r="B65" s="51">
        <v>59</v>
      </c>
      <c r="C65" s="52">
        <v>54</v>
      </c>
      <c r="D65" s="6"/>
      <c r="E65" s="37" t="s">
        <v>53</v>
      </c>
      <c r="F65" s="37"/>
      <c r="G65" s="28">
        <v>702814</v>
      </c>
      <c r="H65" s="38">
        <v>655492</v>
      </c>
      <c r="I65" s="17">
        <f t="shared" si="2"/>
        <v>47322</v>
      </c>
      <c r="J65" s="12">
        <f t="shared" si="3"/>
        <v>7.2</v>
      </c>
      <c r="K65" s="1"/>
    </row>
    <row r="66" spans="1:11" ht="13.5" customHeight="1">
      <c r="A66" s="1"/>
      <c r="B66" s="51">
        <v>60</v>
      </c>
      <c r="C66" s="52">
        <v>66</v>
      </c>
      <c r="D66" s="6"/>
      <c r="E66" s="37" t="s">
        <v>95</v>
      </c>
      <c r="F66" s="37"/>
      <c r="G66" s="28">
        <v>679658</v>
      </c>
      <c r="H66" s="38">
        <v>607602</v>
      </c>
      <c r="I66" s="17">
        <f t="shared" si="2"/>
        <v>72056</v>
      </c>
      <c r="J66" s="12">
        <f t="shared" si="3"/>
        <v>11.9</v>
      </c>
      <c r="K66" s="1"/>
    </row>
    <row r="67" spans="1:11" ht="13.5" customHeight="1">
      <c r="A67" s="1"/>
      <c r="B67" s="51">
        <v>61</v>
      </c>
      <c r="C67" s="52">
        <v>75</v>
      </c>
      <c r="D67" s="6"/>
      <c r="E67" s="37" t="s">
        <v>96</v>
      </c>
      <c r="F67" s="37"/>
      <c r="G67" s="28">
        <v>662746</v>
      </c>
      <c r="H67" s="38">
        <v>621844</v>
      </c>
      <c r="I67" s="17">
        <f t="shared" si="2"/>
        <v>40902</v>
      </c>
      <c r="J67" s="12">
        <f t="shared" si="3"/>
        <v>6.6</v>
      </c>
      <c r="K67" s="1"/>
    </row>
    <row r="68" spans="1:11" ht="13.5" customHeight="1">
      <c r="A68" s="1"/>
      <c r="B68" s="51">
        <v>62</v>
      </c>
      <c r="C68" s="52">
        <v>67</v>
      </c>
      <c r="D68" s="6"/>
      <c r="E68" s="37" t="s">
        <v>65</v>
      </c>
      <c r="F68" s="37"/>
      <c r="G68" s="28">
        <v>647375</v>
      </c>
      <c r="H68" s="38">
        <v>558404</v>
      </c>
      <c r="I68" s="17">
        <f t="shared" si="2"/>
        <v>88971</v>
      </c>
      <c r="J68" s="12">
        <f t="shared" si="3"/>
        <v>15.9</v>
      </c>
      <c r="K68" s="1"/>
    </row>
    <row r="69" spans="1:11" ht="13.5" customHeight="1">
      <c r="A69" s="1"/>
      <c r="B69" s="51">
        <v>63</v>
      </c>
      <c r="C69" s="52">
        <v>41</v>
      </c>
      <c r="D69" s="6"/>
      <c r="E69" s="37" t="s">
        <v>40</v>
      </c>
      <c r="F69" s="37"/>
      <c r="G69" s="28">
        <v>613071</v>
      </c>
      <c r="H69" s="38">
        <v>674303</v>
      </c>
      <c r="I69" s="17">
        <f t="shared" si="2"/>
        <v>-61232</v>
      </c>
      <c r="J69" s="12">
        <f t="shared" si="3"/>
        <v>-9.1</v>
      </c>
      <c r="K69" s="1"/>
    </row>
    <row r="70" spans="1:11" ht="13.5" customHeight="1">
      <c r="A70" s="1"/>
      <c r="B70" s="51">
        <v>64</v>
      </c>
      <c r="C70" s="52">
        <v>74</v>
      </c>
      <c r="D70" s="6"/>
      <c r="E70" s="37" t="s">
        <v>72</v>
      </c>
      <c r="F70" s="37"/>
      <c r="G70" s="28">
        <v>579047</v>
      </c>
      <c r="H70" s="38">
        <v>552793</v>
      </c>
      <c r="I70" s="17">
        <f t="shared" si="2"/>
        <v>26254</v>
      </c>
      <c r="J70" s="12">
        <f t="shared" si="3"/>
        <v>4.7</v>
      </c>
      <c r="K70" s="1"/>
    </row>
    <row r="71" spans="1:11" ht="13.5" customHeight="1">
      <c r="A71" s="1"/>
      <c r="B71" s="51">
        <v>65</v>
      </c>
      <c r="C71" s="52">
        <v>70</v>
      </c>
      <c r="D71" s="6"/>
      <c r="E71" s="37" t="s">
        <v>68</v>
      </c>
      <c r="F71" s="37"/>
      <c r="G71" s="30">
        <v>575794</v>
      </c>
      <c r="H71" s="31">
        <v>577558</v>
      </c>
      <c r="I71" s="17">
        <f aca="true" t="shared" si="4" ref="I71:I94">G71-H71</f>
        <v>-1764</v>
      </c>
      <c r="J71" s="12">
        <f aca="true" t="shared" si="5" ref="J71:J94">IF(H71=0,IF(G71=0,"－　","皆増　"),IF(G71=0,"皆減　",ROUND(I71/H71*100,1)))</f>
        <v>-0.3</v>
      </c>
      <c r="K71" s="1"/>
    </row>
    <row r="72" spans="1:11" ht="13.5" customHeight="1">
      <c r="A72" s="1"/>
      <c r="B72" s="51">
        <v>66</v>
      </c>
      <c r="C72" s="52">
        <v>48</v>
      </c>
      <c r="D72" s="6"/>
      <c r="E72" s="37" t="s">
        <v>47</v>
      </c>
      <c r="F72" s="37"/>
      <c r="G72" s="28">
        <v>542538</v>
      </c>
      <c r="H72" s="38">
        <v>729382</v>
      </c>
      <c r="I72" s="17">
        <f t="shared" si="4"/>
        <v>-186844</v>
      </c>
      <c r="J72" s="12">
        <f t="shared" si="5"/>
        <v>-25.6</v>
      </c>
      <c r="K72" s="1"/>
    </row>
    <row r="73" spans="1:11" ht="13.5" customHeight="1">
      <c r="A73" s="1"/>
      <c r="B73" s="51">
        <v>67</v>
      </c>
      <c r="C73" s="52">
        <v>22</v>
      </c>
      <c r="D73" s="6"/>
      <c r="E73" s="37" t="s">
        <v>22</v>
      </c>
      <c r="F73" s="37"/>
      <c r="G73" s="30">
        <v>526084</v>
      </c>
      <c r="H73" s="31">
        <v>1124181</v>
      </c>
      <c r="I73" s="17">
        <f t="shared" si="4"/>
        <v>-598097</v>
      </c>
      <c r="J73" s="12">
        <f t="shared" si="5"/>
        <v>-53.2</v>
      </c>
      <c r="K73" s="1"/>
    </row>
    <row r="74" spans="1:11" ht="13.5" customHeight="1">
      <c r="A74" s="1"/>
      <c r="B74" s="51">
        <v>68</v>
      </c>
      <c r="C74" s="52">
        <v>25</v>
      </c>
      <c r="D74" s="6"/>
      <c r="E74" s="37" t="s">
        <v>24</v>
      </c>
      <c r="F74" s="37"/>
      <c r="G74" s="28">
        <v>503805</v>
      </c>
      <c r="H74" s="38">
        <v>661931</v>
      </c>
      <c r="I74" s="17">
        <f t="shared" si="4"/>
        <v>-158126</v>
      </c>
      <c r="J74" s="12">
        <f t="shared" si="5"/>
        <v>-23.9</v>
      </c>
      <c r="K74" s="1"/>
    </row>
    <row r="75" spans="1:11" ht="13.5" customHeight="1">
      <c r="A75" s="1"/>
      <c r="B75" s="51">
        <v>69</v>
      </c>
      <c r="C75" s="52">
        <v>2</v>
      </c>
      <c r="D75" s="14"/>
      <c r="E75" s="32" t="s">
        <v>2</v>
      </c>
      <c r="F75" s="32"/>
      <c r="G75" s="28">
        <v>501598</v>
      </c>
      <c r="H75" s="38">
        <v>2179084</v>
      </c>
      <c r="I75" s="17">
        <f t="shared" si="4"/>
        <v>-1677486</v>
      </c>
      <c r="J75" s="12">
        <f t="shared" si="5"/>
        <v>-77</v>
      </c>
      <c r="K75" s="1"/>
    </row>
    <row r="76" spans="1:11" ht="13.5" customHeight="1">
      <c r="A76" s="1"/>
      <c r="B76" s="51">
        <v>70</v>
      </c>
      <c r="C76" s="52">
        <v>55</v>
      </c>
      <c r="D76" s="6"/>
      <c r="E76" s="37" t="s">
        <v>54</v>
      </c>
      <c r="F76" s="37"/>
      <c r="G76" s="30">
        <v>489977</v>
      </c>
      <c r="H76" s="31">
        <v>440060</v>
      </c>
      <c r="I76" s="16">
        <f t="shared" si="4"/>
        <v>49917</v>
      </c>
      <c r="J76" s="12">
        <f t="shared" si="5"/>
        <v>11.3</v>
      </c>
      <c r="K76" s="1"/>
    </row>
    <row r="77" spans="1:11" ht="13.5" customHeight="1">
      <c r="A77" s="1"/>
      <c r="B77" s="51">
        <v>71</v>
      </c>
      <c r="C77" s="52">
        <v>51</v>
      </c>
      <c r="D77" s="6"/>
      <c r="E77" s="37" t="s">
        <v>50</v>
      </c>
      <c r="F77" s="37"/>
      <c r="G77" s="30">
        <v>419630</v>
      </c>
      <c r="H77" s="31">
        <v>466547</v>
      </c>
      <c r="I77" s="17">
        <f t="shared" si="4"/>
        <v>-46917</v>
      </c>
      <c r="J77" s="12">
        <f t="shared" si="5"/>
        <v>-10.1</v>
      </c>
      <c r="K77" s="1"/>
    </row>
    <row r="78" spans="1:11" ht="13.5" customHeight="1">
      <c r="A78" s="1"/>
      <c r="B78" s="51">
        <v>72</v>
      </c>
      <c r="C78" s="52">
        <v>63</v>
      </c>
      <c r="D78" s="6"/>
      <c r="E78" s="37" t="s">
        <v>62</v>
      </c>
      <c r="F78" s="37"/>
      <c r="G78" s="30">
        <v>401039</v>
      </c>
      <c r="H78" s="31">
        <v>639510</v>
      </c>
      <c r="I78" s="17">
        <f t="shared" si="4"/>
        <v>-238471</v>
      </c>
      <c r="J78" s="12">
        <f t="shared" si="5"/>
        <v>-37.3</v>
      </c>
      <c r="K78" s="1"/>
    </row>
    <row r="79" spans="1:11" ht="13.5" customHeight="1">
      <c r="A79" s="1"/>
      <c r="B79" s="51">
        <v>73</v>
      </c>
      <c r="C79" s="52">
        <v>64</v>
      </c>
      <c r="D79" s="6"/>
      <c r="E79" s="37" t="s">
        <v>63</v>
      </c>
      <c r="F79" s="37"/>
      <c r="G79" s="28">
        <v>361258</v>
      </c>
      <c r="H79" s="38">
        <v>345513</v>
      </c>
      <c r="I79" s="17">
        <f t="shared" si="4"/>
        <v>15745</v>
      </c>
      <c r="J79" s="12">
        <f t="shared" si="5"/>
        <v>4.6</v>
      </c>
      <c r="K79" s="1"/>
    </row>
    <row r="80" spans="1:11" ht="13.5" customHeight="1">
      <c r="A80" s="1"/>
      <c r="B80" s="51">
        <v>74</v>
      </c>
      <c r="C80" s="52">
        <v>77</v>
      </c>
      <c r="D80" s="6"/>
      <c r="E80" s="37" t="s">
        <v>74</v>
      </c>
      <c r="F80" s="37"/>
      <c r="G80" s="28">
        <v>343438</v>
      </c>
      <c r="H80" s="38">
        <v>404136</v>
      </c>
      <c r="I80" s="17">
        <f t="shared" si="4"/>
        <v>-60698</v>
      </c>
      <c r="J80" s="12">
        <f t="shared" si="5"/>
        <v>-15</v>
      </c>
      <c r="K80" s="1"/>
    </row>
    <row r="81" spans="1:11" ht="13.5" customHeight="1">
      <c r="A81" s="1"/>
      <c r="B81" s="51">
        <v>75</v>
      </c>
      <c r="C81" s="52">
        <v>61</v>
      </c>
      <c r="D81" s="6"/>
      <c r="E81" s="37" t="s">
        <v>60</v>
      </c>
      <c r="F81" s="37"/>
      <c r="G81" s="28">
        <v>291584</v>
      </c>
      <c r="H81" s="38">
        <v>150331</v>
      </c>
      <c r="I81" s="17">
        <f t="shared" si="4"/>
        <v>141253</v>
      </c>
      <c r="J81" s="12">
        <f t="shared" si="5"/>
        <v>94</v>
      </c>
      <c r="K81" s="1"/>
    </row>
    <row r="82" spans="1:11" ht="13.5" customHeight="1">
      <c r="A82" s="1"/>
      <c r="B82" s="51">
        <v>76</v>
      </c>
      <c r="C82" s="52">
        <v>47</v>
      </c>
      <c r="D82" s="6"/>
      <c r="E82" s="37" t="s">
        <v>46</v>
      </c>
      <c r="F82" s="37"/>
      <c r="G82" s="28">
        <v>219820</v>
      </c>
      <c r="H82" s="38">
        <v>197456</v>
      </c>
      <c r="I82" s="17">
        <f t="shared" si="4"/>
        <v>22364</v>
      </c>
      <c r="J82" s="12">
        <f t="shared" si="5"/>
        <v>11.3</v>
      </c>
      <c r="K82" s="1"/>
    </row>
    <row r="83" spans="1:11" ht="13.5" customHeight="1">
      <c r="A83" s="1"/>
      <c r="B83" s="51">
        <v>77</v>
      </c>
      <c r="C83" s="52">
        <v>43</v>
      </c>
      <c r="D83" s="6"/>
      <c r="E83" s="37" t="s">
        <v>42</v>
      </c>
      <c r="F83" s="37"/>
      <c r="G83" s="28">
        <v>137089</v>
      </c>
      <c r="H83" s="38">
        <v>344045</v>
      </c>
      <c r="I83" s="17">
        <f t="shared" si="4"/>
        <v>-206956</v>
      </c>
      <c r="J83" s="12">
        <f t="shared" si="5"/>
        <v>-60.2</v>
      </c>
      <c r="K83" s="1"/>
    </row>
    <row r="84" spans="1:11" ht="13.5" customHeight="1">
      <c r="A84" s="1"/>
      <c r="B84" s="51">
        <v>78</v>
      </c>
      <c r="C84" s="52">
        <v>4</v>
      </c>
      <c r="D84" s="6"/>
      <c r="E84" s="37" t="s">
        <v>4</v>
      </c>
      <c r="F84" s="37"/>
      <c r="G84" s="30">
        <v>29495</v>
      </c>
      <c r="H84" s="31">
        <v>1287120</v>
      </c>
      <c r="I84" s="17">
        <f t="shared" si="4"/>
        <v>-1257625</v>
      </c>
      <c r="J84" s="12">
        <f t="shared" si="5"/>
        <v>-97.7</v>
      </c>
      <c r="K84" s="1"/>
    </row>
    <row r="85" spans="1:11" ht="13.5" customHeight="1">
      <c r="A85" s="1"/>
      <c r="B85" s="51">
        <v>79</v>
      </c>
      <c r="C85" s="52">
        <v>7</v>
      </c>
      <c r="D85" s="6"/>
      <c r="E85" s="37" t="s">
        <v>7</v>
      </c>
      <c r="F85" s="37"/>
      <c r="G85" s="30">
        <v>0</v>
      </c>
      <c r="H85" s="31">
        <v>0</v>
      </c>
      <c r="I85" s="17">
        <f t="shared" si="4"/>
        <v>0</v>
      </c>
      <c r="J85" s="12" t="str">
        <f t="shared" si="5"/>
        <v>－　</v>
      </c>
      <c r="K85" s="1"/>
    </row>
    <row r="86" spans="1:11" ht="13.5" customHeight="1">
      <c r="A86" s="1"/>
      <c r="B86" s="51">
        <v>80</v>
      </c>
      <c r="C86" s="52">
        <v>13</v>
      </c>
      <c r="D86" s="6"/>
      <c r="E86" s="37" t="s">
        <v>13</v>
      </c>
      <c r="F86" s="37"/>
      <c r="G86" s="30">
        <v>0</v>
      </c>
      <c r="H86" s="31">
        <v>0</v>
      </c>
      <c r="I86" s="17">
        <f t="shared" si="4"/>
        <v>0</v>
      </c>
      <c r="J86" s="12" t="str">
        <f t="shared" si="5"/>
        <v>－　</v>
      </c>
      <c r="K86" s="1"/>
    </row>
    <row r="87" spans="1:11" ht="13.5" customHeight="1">
      <c r="A87" s="1"/>
      <c r="B87" s="51">
        <v>81</v>
      </c>
      <c r="C87" s="52">
        <v>21</v>
      </c>
      <c r="D87" s="14"/>
      <c r="E87" s="32" t="s">
        <v>21</v>
      </c>
      <c r="F87" s="32"/>
      <c r="G87" s="30">
        <v>0</v>
      </c>
      <c r="H87" s="31">
        <v>0</v>
      </c>
      <c r="I87" s="17">
        <f t="shared" si="4"/>
        <v>0</v>
      </c>
      <c r="J87" s="12" t="str">
        <f t="shared" si="5"/>
        <v>－　</v>
      </c>
      <c r="K87" s="1"/>
    </row>
    <row r="88" spans="1:11" ht="13.5" customHeight="1">
      <c r="A88" s="1"/>
      <c r="B88" s="51">
        <v>82</v>
      </c>
      <c r="C88" s="52">
        <v>24</v>
      </c>
      <c r="D88" s="6"/>
      <c r="E88" s="37" t="s">
        <v>23</v>
      </c>
      <c r="F88" s="37"/>
      <c r="G88" s="30">
        <v>0</v>
      </c>
      <c r="H88" s="31">
        <v>0</v>
      </c>
      <c r="I88" s="17">
        <f t="shared" si="4"/>
        <v>0</v>
      </c>
      <c r="J88" s="12" t="str">
        <f t="shared" si="5"/>
        <v>－　</v>
      </c>
      <c r="K88" s="1"/>
    </row>
    <row r="89" spans="1:11" ht="13.5" customHeight="1">
      <c r="A89" s="1"/>
      <c r="B89" s="51">
        <v>83</v>
      </c>
      <c r="C89" s="52">
        <v>26</v>
      </c>
      <c r="D89" s="14"/>
      <c r="E89" s="32" t="s">
        <v>25</v>
      </c>
      <c r="F89" s="32"/>
      <c r="G89" s="30">
        <v>0</v>
      </c>
      <c r="H89" s="31">
        <v>0</v>
      </c>
      <c r="I89" s="17">
        <f t="shared" si="4"/>
        <v>0</v>
      </c>
      <c r="J89" s="12" t="str">
        <f t="shared" si="5"/>
        <v>－　</v>
      </c>
      <c r="K89" s="1"/>
    </row>
    <row r="90" spans="1:11" ht="13.5" customHeight="1">
      <c r="A90" s="1"/>
      <c r="B90" s="51">
        <v>84</v>
      </c>
      <c r="C90" s="52">
        <v>31</v>
      </c>
      <c r="D90" s="6"/>
      <c r="E90" s="37" t="s">
        <v>30</v>
      </c>
      <c r="F90" s="37"/>
      <c r="G90" s="28">
        <v>0</v>
      </c>
      <c r="H90" s="38">
        <v>91565</v>
      </c>
      <c r="I90" s="17">
        <f t="shared" si="4"/>
        <v>-91565</v>
      </c>
      <c r="J90" s="12" t="str">
        <f t="shared" si="5"/>
        <v>皆減　</v>
      </c>
      <c r="K90" s="1"/>
    </row>
    <row r="91" spans="1:11" ht="13.5" customHeight="1" thickBot="1">
      <c r="A91" s="1"/>
      <c r="B91" s="10">
        <v>85</v>
      </c>
      <c r="C91" s="9">
        <v>44</v>
      </c>
      <c r="D91" s="5"/>
      <c r="E91" s="37" t="s">
        <v>43</v>
      </c>
      <c r="F91" s="37"/>
      <c r="G91" s="30">
        <v>0</v>
      </c>
      <c r="H91" s="31">
        <v>0</v>
      </c>
      <c r="I91" s="17">
        <f t="shared" si="4"/>
        <v>0</v>
      </c>
      <c r="J91" s="12" t="str">
        <f t="shared" si="5"/>
        <v>－　</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5" customHeight="1">
      <c r="A93" s="1"/>
      <c r="B93" s="8" t="s">
        <v>39</v>
      </c>
      <c r="C93" s="13"/>
      <c r="D93" s="13"/>
      <c r="E93" s="14" t="s">
        <v>83</v>
      </c>
      <c r="F93" s="14"/>
      <c r="G93" s="38">
        <v>41597949</v>
      </c>
      <c r="H93" s="38">
        <v>42077078</v>
      </c>
      <c r="I93" s="17">
        <f t="shared" si="4"/>
        <v>-479129</v>
      </c>
      <c r="J93" s="12">
        <f t="shared" si="5"/>
        <v>-1.1</v>
      </c>
      <c r="K93" s="1"/>
    </row>
    <row r="94" spans="1:11" ht="13.5" customHeight="1">
      <c r="A94" s="1"/>
      <c r="B94" s="7" t="s">
        <v>39</v>
      </c>
      <c r="C94" s="5"/>
      <c r="D94" s="5"/>
      <c r="E94" s="6" t="s">
        <v>84</v>
      </c>
      <c r="F94" s="6"/>
      <c r="G94" s="25">
        <f>SUM(G7:G91)</f>
        <v>107874268</v>
      </c>
      <c r="H94" s="25">
        <f>SUM(H7:H91)</f>
        <v>117645296</v>
      </c>
      <c r="I94" s="25">
        <f t="shared" si="4"/>
        <v>-9771028</v>
      </c>
      <c r="J94" s="12">
        <f t="shared" si="5"/>
        <v>-8.3</v>
      </c>
      <c r="K94" s="1"/>
    </row>
    <row r="95" spans="1:11" ht="13.5" customHeight="1">
      <c r="A95" s="1"/>
      <c r="B95" s="11"/>
      <c r="C95" s="11"/>
      <c r="D95" s="11"/>
      <c r="E95" s="11"/>
      <c r="F95" s="11"/>
      <c r="G95" s="23"/>
      <c r="H95" s="23"/>
      <c r="I95" s="23"/>
      <c r="J95" s="24"/>
      <c r="K95" s="1"/>
    </row>
    <row r="96" spans="1:11" ht="14.25">
      <c r="A96" s="1"/>
      <c r="B96" s="1"/>
      <c r="C96" s="1"/>
      <c r="D96" s="1"/>
      <c r="E96" s="1"/>
      <c r="F96" s="1"/>
      <c r="G96" s="1" t="s">
        <v>103</v>
      </c>
      <c r="H96" s="1"/>
      <c r="I96" s="1"/>
      <c r="J96" s="1"/>
      <c r="K96" s="1"/>
    </row>
  </sheetData>
  <sheetProtection/>
  <mergeCells count="3">
    <mergeCell ref="B2:J2"/>
    <mergeCell ref="B4:B6"/>
    <mergeCell ref="C4:C5"/>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8" man="1"/>
  </rowBreaks>
</worksheet>
</file>

<file path=xl/worksheets/sheet3.xml><?xml version="1.0" encoding="utf-8"?>
<worksheet xmlns="http://schemas.openxmlformats.org/spreadsheetml/2006/main" xmlns:r="http://schemas.openxmlformats.org/officeDocument/2006/relationships">
  <dimension ref="A1:K96"/>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99</v>
      </c>
      <c r="C1" s="1"/>
      <c r="D1" s="1"/>
      <c r="E1" s="1"/>
      <c r="F1" s="1"/>
      <c r="G1" s="1"/>
      <c r="H1" s="1"/>
      <c r="I1" s="1"/>
      <c r="J1" s="1"/>
      <c r="K1" s="1"/>
    </row>
    <row r="2" spans="1:11" ht="14.25">
      <c r="A2" s="1"/>
      <c r="B2" s="312" t="s">
        <v>108</v>
      </c>
      <c r="C2" s="312"/>
      <c r="D2" s="312"/>
      <c r="E2" s="312"/>
      <c r="F2" s="312"/>
      <c r="G2" s="312"/>
      <c r="H2" s="312"/>
      <c r="I2" s="312"/>
      <c r="J2" s="312"/>
      <c r="K2" s="1"/>
    </row>
    <row r="3" spans="1:11" ht="14.25">
      <c r="A3" s="1"/>
      <c r="B3" s="1"/>
      <c r="C3" s="1"/>
      <c r="D3" s="1"/>
      <c r="E3" s="1"/>
      <c r="F3" s="1"/>
      <c r="G3" s="1"/>
      <c r="H3" s="1"/>
      <c r="I3" s="1" t="s">
        <v>97</v>
      </c>
      <c r="J3" s="1"/>
      <c r="K3" s="1"/>
    </row>
    <row r="4" spans="1:11" ht="14.25">
      <c r="A4" s="1"/>
      <c r="B4" s="313" t="s">
        <v>98</v>
      </c>
      <c r="C4" s="316" t="s">
        <v>104</v>
      </c>
      <c r="D4" s="41"/>
      <c r="E4" s="41"/>
      <c r="F4" s="41"/>
      <c r="G4" s="42" t="s">
        <v>101</v>
      </c>
      <c r="H4" s="42" t="s">
        <v>102</v>
      </c>
      <c r="I4" s="43" t="s">
        <v>85</v>
      </c>
      <c r="J4" s="44" t="s">
        <v>86</v>
      </c>
      <c r="K4" s="1"/>
    </row>
    <row r="5" spans="1:11" ht="14.25">
      <c r="A5" s="1"/>
      <c r="B5" s="314"/>
      <c r="C5" s="317"/>
      <c r="D5" s="11"/>
      <c r="E5" s="11" t="s">
        <v>0</v>
      </c>
      <c r="F5" s="11"/>
      <c r="G5" s="3" t="s">
        <v>107</v>
      </c>
      <c r="H5" s="3" t="s">
        <v>109</v>
      </c>
      <c r="I5" s="4" t="s">
        <v>87</v>
      </c>
      <c r="J5" s="45" t="s">
        <v>88</v>
      </c>
      <c r="K5" s="1"/>
    </row>
    <row r="6" spans="1:11" ht="14.25">
      <c r="A6" s="1"/>
      <c r="B6" s="315"/>
      <c r="C6" s="56" t="s">
        <v>106</v>
      </c>
      <c r="D6" s="27"/>
      <c r="E6" s="27"/>
      <c r="F6" s="27"/>
      <c r="G6" s="46" t="s">
        <v>1</v>
      </c>
      <c r="H6" s="47" t="s">
        <v>111</v>
      </c>
      <c r="I6" s="47" t="s">
        <v>89</v>
      </c>
      <c r="J6" s="48" t="s">
        <v>90</v>
      </c>
      <c r="K6" s="1"/>
    </row>
    <row r="7" spans="1:11" ht="15" customHeight="1">
      <c r="A7" s="1"/>
      <c r="B7" s="40">
        <v>1</v>
      </c>
      <c r="C7" s="52">
        <v>6</v>
      </c>
      <c r="D7" s="11"/>
      <c r="E7" s="29" t="s">
        <v>6</v>
      </c>
      <c r="F7" s="29"/>
      <c r="G7" s="35">
        <v>5635498</v>
      </c>
      <c r="H7" s="36">
        <v>5398581</v>
      </c>
      <c r="I7" s="25">
        <f aca="true" t="shared" si="0" ref="I7:I38">G7-H7</f>
        <v>236917</v>
      </c>
      <c r="J7" s="15">
        <f aca="true" t="shared" si="1" ref="J7:J38">IF(H7=0,IF(G7=0,"－　","皆増　"),IF(G7=0,"皆減　",ROUND(I7/H7*100,1)))</f>
        <v>4.4</v>
      </c>
      <c r="K7" s="1"/>
    </row>
    <row r="8" spans="1:11" ht="15" customHeight="1">
      <c r="A8" s="1"/>
      <c r="B8" s="10">
        <v>2</v>
      </c>
      <c r="C8" s="52">
        <v>33</v>
      </c>
      <c r="D8" s="14"/>
      <c r="E8" s="32" t="s">
        <v>32</v>
      </c>
      <c r="F8" s="32"/>
      <c r="G8" s="33">
        <v>1594215</v>
      </c>
      <c r="H8" s="34">
        <v>1382748</v>
      </c>
      <c r="I8" s="26">
        <f t="shared" si="0"/>
        <v>211467</v>
      </c>
      <c r="J8" s="15">
        <f t="shared" si="1"/>
        <v>15.3</v>
      </c>
      <c r="K8" s="1"/>
    </row>
    <row r="9" spans="1:11" ht="15" customHeight="1">
      <c r="A9" s="1"/>
      <c r="B9" s="10">
        <v>3</v>
      </c>
      <c r="C9" s="52">
        <v>8</v>
      </c>
      <c r="D9" s="14"/>
      <c r="E9" s="32" t="s">
        <v>8</v>
      </c>
      <c r="F9" s="32"/>
      <c r="G9" s="33">
        <v>2576546</v>
      </c>
      <c r="H9" s="34">
        <v>2373064</v>
      </c>
      <c r="I9" s="17">
        <f t="shared" si="0"/>
        <v>203482</v>
      </c>
      <c r="J9" s="12">
        <f t="shared" si="1"/>
        <v>8.6</v>
      </c>
      <c r="K9" s="1"/>
    </row>
    <row r="10" spans="1:11" ht="15" customHeight="1">
      <c r="A10" s="1"/>
      <c r="B10" s="10">
        <v>4</v>
      </c>
      <c r="C10" s="52">
        <v>61</v>
      </c>
      <c r="D10" s="6"/>
      <c r="E10" s="37" t="s">
        <v>60</v>
      </c>
      <c r="F10" s="37"/>
      <c r="G10" s="35">
        <v>291584</v>
      </c>
      <c r="H10" s="36">
        <v>150331</v>
      </c>
      <c r="I10" s="17">
        <f t="shared" si="0"/>
        <v>141253</v>
      </c>
      <c r="J10" s="12">
        <f t="shared" si="1"/>
        <v>94</v>
      </c>
      <c r="K10" s="1"/>
    </row>
    <row r="11" spans="1:11" ht="15" customHeight="1">
      <c r="A11" s="1"/>
      <c r="B11" s="10">
        <v>5</v>
      </c>
      <c r="C11" s="52">
        <v>17</v>
      </c>
      <c r="D11" s="6"/>
      <c r="E11" s="37" t="s">
        <v>17</v>
      </c>
      <c r="F11" s="37"/>
      <c r="G11" s="33">
        <v>1861784</v>
      </c>
      <c r="H11" s="34">
        <v>1739677</v>
      </c>
      <c r="I11" s="17">
        <f t="shared" si="0"/>
        <v>122107</v>
      </c>
      <c r="J11" s="12">
        <f t="shared" si="1"/>
        <v>7</v>
      </c>
      <c r="K11" s="1"/>
    </row>
    <row r="12" spans="1:11" ht="15" customHeight="1">
      <c r="A12" s="1"/>
      <c r="B12" s="10">
        <v>6</v>
      </c>
      <c r="C12" s="52">
        <v>67</v>
      </c>
      <c r="D12" s="6"/>
      <c r="E12" s="37" t="s">
        <v>65</v>
      </c>
      <c r="F12" s="37"/>
      <c r="G12" s="35">
        <v>647375</v>
      </c>
      <c r="H12" s="36">
        <v>558404</v>
      </c>
      <c r="I12" s="17">
        <f t="shared" si="0"/>
        <v>88971</v>
      </c>
      <c r="J12" s="12">
        <f t="shared" si="1"/>
        <v>15.9</v>
      </c>
      <c r="K12" s="1"/>
    </row>
    <row r="13" spans="1:11" ht="15" customHeight="1">
      <c r="A13" s="1"/>
      <c r="B13" s="10">
        <v>7</v>
      </c>
      <c r="C13" s="52">
        <v>73</v>
      </c>
      <c r="D13" s="6"/>
      <c r="E13" s="37" t="s">
        <v>71</v>
      </c>
      <c r="F13" s="37"/>
      <c r="G13" s="33">
        <v>1768480</v>
      </c>
      <c r="H13" s="34">
        <v>1690338</v>
      </c>
      <c r="I13" s="17">
        <f t="shared" si="0"/>
        <v>78142</v>
      </c>
      <c r="J13" s="12">
        <f t="shared" si="1"/>
        <v>4.6</v>
      </c>
      <c r="K13" s="1"/>
    </row>
    <row r="14" spans="1:11" ht="15" customHeight="1">
      <c r="A14" s="1"/>
      <c r="B14" s="10">
        <v>8</v>
      </c>
      <c r="C14" s="52">
        <v>66</v>
      </c>
      <c r="D14" s="14"/>
      <c r="E14" s="32" t="s">
        <v>95</v>
      </c>
      <c r="F14" s="32"/>
      <c r="G14" s="33">
        <v>679658</v>
      </c>
      <c r="H14" s="34">
        <v>607602</v>
      </c>
      <c r="I14" s="17">
        <f t="shared" si="0"/>
        <v>72056</v>
      </c>
      <c r="J14" s="12">
        <f t="shared" si="1"/>
        <v>11.9</v>
      </c>
      <c r="K14" s="1"/>
    </row>
    <row r="15" spans="1:11" ht="15" customHeight="1">
      <c r="A15" s="1"/>
      <c r="B15" s="10">
        <v>9</v>
      </c>
      <c r="C15" s="52">
        <v>69</v>
      </c>
      <c r="D15" s="6"/>
      <c r="E15" s="37" t="s">
        <v>67</v>
      </c>
      <c r="F15" s="37"/>
      <c r="G15" s="33">
        <v>1004374</v>
      </c>
      <c r="H15" s="34">
        <v>939048</v>
      </c>
      <c r="I15" s="17">
        <f t="shared" si="0"/>
        <v>65326</v>
      </c>
      <c r="J15" s="12">
        <f t="shared" si="1"/>
        <v>7</v>
      </c>
      <c r="K15" s="1"/>
    </row>
    <row r="16" spans="1:11" ht="15" customHeight="1">
      <c r="A16" s="1"/>
      <c r="B16" s="10">
        <v>10</v>
      </c>
      <c r="C16" s="52">
        <v>65</v>
      </c>
      <c r="D16" s="6"/>
      <c r="E16" s="37" t="s">
        <v>64</v>
      </c>
      <c r="F16" s="37"/>
      <c r="G16" s="33">
        <v>770373</v>
      </c>
      <c r="H16" s="34">
        <v>711231</v>
      </c>
      <c r="I16" s="17">
        <f t="shared" si="0"/>
        <v>59142</v>
      </c>
      <c r="J16" s="12">
        <f t="shared" si="1"/>
        <v>8.3</v>
      </c>
      <c r="K16" s="1"/>
    </row>
    <row r="17" spans="1:11" ht="15" customHeight="1">
      <c r="A17" s="1"/>
      <c r="B17" s="10">
        <v>11</v>
      </c>
      <c r="C17" s="52">
        <v>52</v>
      </c>
      <c r="D17" s="6"/>
      <c r="E17" s="37" t="s">
        <v>51</v>
      </c>
      <c r="F17" s="37"/>
      <c r="G17" s="33">
        <v>1278540</v>
      </c>
      <c r="H17" s="34">
        <v>1220431</v>
      </c>
      <c r="I17" s="17">
        <f t="shared" si="0"/>
        <v>58109</v>
      </c>
      <c r="J17" s="12">
        <f t="shared" si="1"/>
        <v>4.8</v>
      </c>
      <c r="K17" s="1"/>
    </row>
    <row r="18" spans="1:11" ht="15" customHeight="1">
      <c r="A18" s="1"/>
      <c r="B18" s="10">
        <v>12</v>
      </c>
      <c r="C18" s="52">
        <v>45</v>
      </c>
      <c r="D18" s="6"/>
      <c r="E18" s="37" t="s">
        <v>44</v>
      </c>
      <c r="F18" s="37"/>
      <c r="G18" s="35">
        <v>1603567</v>
      </c>
      <c r="H18" s="36">
        <v>1547791</v>
      </c>
      <c r="I18" s="17">
        <f t="shared" si="0"/>
        <v>55776</v>
      </c>
      <c r="J18" s="12">
        <f t="shared" si="1"/>
        <v>3.6</v>
      </c>
      <c r="K18" s="1"/>
    </row>
    <row r="19" spans="1:11" ht="15" customHeight="1">
      <c r="A19" s="1"/>
      <c r="B19" s="10">
        <v>13</v>
      </c>
      <c r="C19" s="52">
        <v>49</v>
      </c>
      <c r="D19" s="6"/>
      <c r="E19" s="37" t="s">
        <v>48</v>
      </c>
      <c r="F19" s="37"/>
      <c r="G19" s="35">
        <v>1651088</v>
      </c>
      <c r="H19" s="36">
        <v>1598955</v>
      </c>
      <c r="I19" s="17">
        <f t="shared" si="0"/>
        <v>52133</v>
      </c>
      <c r="J19" s="12">
        <f t="shared" si="1"/>
        <v>3.3</v>
      </c>
      <c r="K19" s="1"/>
    </row>
    <row r="20" spans="1:11" ht="15" customHeight="1">
      <c r="A20" s="1"/>
      <c r="B20" s="10">
        <v>14</v>
      </c>
      <c r="C20" s="52">
        <v>55</v>
      </c>
      <c r="D20" s="6"/>
      <c r="E20" s="37" t="s">
        <v>54</v>
      </c>
      <c r="F20" s="37"/>
      <c r="G20" s="33">
        <v>489977</v>
      </c>
      <c r="H20" s="34">
        <v>440060</v>
      </c>
      <c r="I20" s="17">
        <f t="shared" si="0"/>
        <v>49917</v>
      </c>
      <c r="J20" s="12">
        <f t="shared" si="1"/>
        <v>11.3</v>
      </c>
      <c r="K20" s="1"/>
    </row>
    <row r="21" spans="1:11" ht="15" customHeight="1">
      <c r="A21" s="1"/>
      <c r="B21" s="10">
        <v>15</v>
      </c>
      <c r="C21" s="52">
        <v>16</v>
      </c>
      <c r="D21" s="6"/>
      <c r="E21" s="37" t="s">
        <v>16</v>
      </c>
      <c r="F21" s="37"/>
      <c r="G21" s="35">
        <v>2483099</v>
      </c>
      <c r="H21" s="36">
        <v>2434370</v>
      </c>
      <c r="I21" s="17">
        <f t="shared" si="0"/>
        <v>48729</v>
      </c>
      <c r="J21" s="12">
        <f t="shared" si="1"/>
        <v>2</v>
      </c>
      <c r="K21" s="1"/>
    </row>
    <row r="22" spans="1:11" ht="15" customHeight="1">
      <c r="A22" s="1"/>
      <c r="B22" s="10">
        <v>16</v>
      </c>
      <c r="C22" s="52">
        <v>54</v>
      </c>
      <c r="D22" s="6"/>
      <c r="E22" s="37" t="s">
        <v>53</v>
      </c>
      <c r="F22" s="37"/>
      <c r="G22" s="35">
        <v>702814</v>
      </c>
      <c r="H22" s="36">
        <v>655492</v>
      </c>
      <c r="I22" s="17">
        <f t="shared" si="0"/>
        <v>47322</v>
      </c>
      <c r="J22" s="12">
        <f t="shared" si="1"/>
        <v>7.2</v>
      </c>
      <c r="K22" s="1"/>
    </row>
    <row r="23" spans="1:11" ht="15" customHeight="1">
      <c r="A23" s="1"/>
      <c r="B23" s="10">
        <v>17</v>
      </c>
      <c r="C23" s="52">
        <v>75</v>
      </c>
      <c r="D23" s="6"/>
      <c r="E23" s="37" t="s">
        <v>96</v>
      </c>
      <c r="F23" s="37"/>
      <c r="G23" s="35">
        <v>662746</v>
      </c>
      <c r="H23" s="36">
        <v>621844</v>
      </c>
      <c r="I23" s="17">
        <f t="shared" si="0"/>
        <v>40902</v>
      </c>
      <c r="J23" s="12">
        <f t="shared" si="1"/>
        <v>6.6</v>
      </c>
      <c r="K23" s="1"/>
    </row>
    <row r="24" spans="1:11" ht="15" customHeight="1">
      <c r="A24" s="1"/>
      <c r="B24" s="10">
        <v>18</v>
      </c>
      <c r="C24" s="52">
        <v>84</v>
      </c>
      <c r="D24" s="14"/>
      <c r="E24" s="32" t="s">
        <v>81</v>
      </c>
      <c r="F24" s="32"/>
      <c r="G24" s="35">
        <v>1571081</v>
      </c>
      <c r="H24" s="36">
        <v>1538465</v>
      </c>
      <c r="I24" s="17">
        <f t="shared" si="0"/>
        <v>32616</v>
      </c>
      <c r="J24" s="12">
        <f t="shared" si="1"/>
        <v>2.1</v>
      </c>
      <c r="K24" s="1"/>
    </row>
    <row r="25" spans="1:11" ht="15" customHeight="1">
      <c r="A25" s="1"/>
      <c r="B25" s="10">
        <v>19</v>
      </c>
      <c r="C25" s="52">
        <v>60</v>
      </c>
      <c r="D25" s="6"/>
      <c r="E25" s="37" t="s">
        <v>59</v>
      </c>
      <c r="F25" s="37"/>
      <c r="G25" s="35">
        <v>833399</v>
      </c>
      <c r="H25" s="36">
        <v>805013</v>
      </c>
      <c r="I25" s="17">
        <f t="shared" si="0"/>
        <v>28386</v>
      </c>
      <c r="J25" s="12">
        <f t="shared" si="1"/>
        <v>3.5</v>
      </c>
      <c r="K25" s="1"/>
    </row>
    <row r="26" spans="1:11" ht="15" customHeight="1">
      <c r="A26" s="1"/>
      <c r="B26" s="10">
        <v>20</v>
      </c>
      <c r="C26" s="52">
        <v>74</v>
      </c>
      <c r="D26" s="6"/>
      <c r="E26" s="37" t="s">
        <v>72</v>
      </c>
      <c r="F26" s="37"/>
      <c r="G26" s="33">
        <v>579047</v>
      </c>
      <c r="H26" s="34">
        <v>552793</v>
      </c>
      <c r="I26" s="17">
        <f t="shared" si="0"/>
        <v>26254</v>
      </c>
      <c r="J26" s="12">
        <f t="shared" si="1"/>
        <v>4.7</v>
      </c>
      <c r="K26" s="1"/>
    </row>
    <row r="27" spans="1:11" ht="15" customHeight="1">
      <c r="A27" s="1"/>
      <c r="B27" s="10">
        <v>21</v>
      </c>
      <c r="C27" s="52">
        <v>71</v>
      </c>
      <c r="D27" s="6"/>
      <c r="E27" s="37" t="s">
        <v>69</v>
      </c>
      <c r="F27" s="37"/>
      <c r="G27" s="33">
        <v>778551</v>
      </c>
      <c r="H27" s="34">
        <v>755961</v>
      </c>
      <c r="I27" s="17">
        <f t="shared" si="0"/>
        <v>22590</v>
      </c>
      <c r="J27" s="12">
        <f t="shared" si="1"/>
        <v>3</v>
      </c>
      <c r="K27" s="1"/>
    </row>
    <row r="28" spans="1:11" ht="15" customHeight="1">
      <c r="A28" s="1"/>
      <c r="B28" s="10">
        <v>22</v>
      </c>
      <c r="C28" s="52">
        <v>47</v>
      </c>
      <c r="D28" s="6"/>
      <c r="E28" s="37" t="s">
        <v>46</v>
      </c>
      <c r="F28" s="37"/>
      <c r="G28" s="33">
        <v>219820</v>
      </c>
      <c r="H28" s="34">
        <v>197456</v>
      </c>
      <c r="I28" s="17">
        <f t="shared" si="0"/>
        <v>22364</v>
      </c>
      <c r="J28" s="12">
        <f t="shared" si="1"/>
        <v>11.3</v>
      </c>
      <c r="K28" s="1"/>
    </row>
    <row r="29" spans="1:11" ht="15" customHeight="1">
      <c r="A29" s="1"/>
      <c r="B29" s="10">
        <v>23</v>
      </c>
      <c r="C29" s="52">
        <v>29</v>
      </c>
      <c r="D29" s="6"/>
      <c r="E29" s="37" t="s">
        <v>28</v>
      </c>
      <c r="F29" s="37"/>
      <c r="G29" s="35">
        <v>873998</v>
      </c>
      <c r="H29" s="36">
        <v>853938</v>
      </c>
      <c r="I29" s="17">
        <f t="shared" si="0"/>
        <v>20060</v>
      </c>
      <c r="J29" s="12">
        <f t="shared" si="1"/>
        <v>2.3</v>
      </c>
      <c r="K29" s="1"/>
    </row>
    <row r="30" spans="1:11" ht="15" customHeight="1">
      <c r="A30" s="1"/>
      <c r="B30" s="10">
        <v>24</v>
      </c>
      <c r="C30" s="52">
        <v>64</v>
      </c>
      <c r="D30" s="6"/>
      <c r="E30" s="37" t="s">
        <v>63</v>
      </c>
      <c r="F30" s="37"/>
      <c r="G30" s="35">
        <v>361258</v>
      </c>
      <c r="H30" s="36">
        <v>345513</v>
      </c>
      <c r="I30" s="17">
        <f t="shared" si="0"/>
        <v>15745</v>
      </c>
      <c r="J30" s="12">
        <f t="shared" si="1"/>
        <v>4.6</v>
      </c>
      <c r="K30" s="1"/>
    </row>
    <row r="31" spans="1:11" ht="15" customHeight="1">
      <c r="A31" s="1"/>
      <c r="B31" s="10">
        <v>25</v>
      </c>
      <c r="C31" s="52">
        <v>72</v>
      </c>
      <c r="D31" s="6"/>
      <c r="E31" s="37" t="s">
        <v>70</v>
      </c>
      <c r="F31" s="37"/>
      <c r="G31" s="35">
        <v>1249653</v>
      </c>
      <c r="H31" s="36">
        <v>1242384</v>
      </c>
      <c r="I31" s="17">
        <f t="shared" si="0"/>
        <v>7269</v>
      </c>
      <c r="J31" s="12">
        <f t="shared" si="1"/>
        <v>0.6</v>
      </c>
      <c r="K31" s="1"/>
    </row>
    <row r="32" spans="1:11" ht="15" customHeight="1">
      <c r="A32" s="1"/>
      <c r="B32" s="10">
        <v>26</v>
      </c>
      <c r="C32" s="52">
        <v>80</v>
      </c>
      <c r="D32" s="6"/>
      <c r="E32" s="37" t="s">
        <v>77</v>
      </c>
      <c r="F32" s="37"/>
      <c r="G32" s="35">
        <v>1363474</v>
      </c>
      <c r="H32" s="36">
        <v>1360059</v>
      </c>
      <c r="I32" s="17">
        <f t="shared" si="0"/>
        <v>3415</v>
      </c>
      <c r="J32" s="12">
        <f t="shared" si="1"/>
        <v>0.3</v>
      </c>
      <c r="K32" s="1"/>
    </row>
    <row r="33" spans="1:11" ht="15" customHeight="1">
      <c r="A33" s="1"/>
      <c r="B33" s="10">
        <v>27</v>
      </c>
      <c r="C33" s="52">
        <v>53</v>
      </c>
      <c r="D33" s="6"/>
      <c r="E33" s="37" t="s">
        <v>52</v>
      </c>
      <c r="F33" s="37"/>
      <c r="G33" s="35">
        <v>1231276</v>
      </c>
      <c r="H33" s="36">
        <v>1227922</v>
      </c>
      <c r="I33" s="17">
        <f t="shared" si="0"/>
        <v>3354</v>
      </c>
      <c r="J33" s="12">
        <f t="shared" si="1"/>
        <v>0.3</v>
      </c>
      <c r="K33" s="1"/>
    </row>
    <row r="34" spans="1:11" ht="15" customHeight="1">
      <c r="A34" s="1"/>
      <c r="B34" s="10">
        <v>28</v>
      </c>
      <c r="C34" s="52">
        <v>59</v>
      </c>
      <c r="D34" s="6"/>
      <c r="E34" s="37" t="s">
        <v>58</v>
      </c>
      <c r="F34" s="37"/>
      <c r="G34" s="35">
        <v>734323</v>
      </c>
      <c r="H34" s="36">
        <v>731685</v>
      </c>
      <c r="I34" s="17">
        <f t="shared" si="0"/>
        <v>2638</v>
      </c>
      <c r="J34" s="12">
        <f t="shared" si="1"/>
        <v>0.4</v>
      </c>
      <c r="K34" s="1"/>
    </row>
    <row r="35" spans="1:11" ht="15" customHeight="1">
      <c r="A35" s="1"/>
      <c r="B35" s="10">
        <v>29</v>
      </c>
      <c r="C35" s="52">
        <v>7</v>
      </c>
      <c r="D35" s="6"/>
      <c r="E35" s="37" t="s">
        <v>7</v>
      </c>
      <c r="F35" s="37"/>
      <c r="G35" s="35">
        <v>0</v>
      </c>
      <c r="H35" s="36">
        <v>0</v>
      </c>
      <c r="I35" s="17">
        <f t="shared" si="0"/>
        <v>0</v>
      </c>
      <c r="J35" s="12" t="str">
        <f t="shared" si="1"/>
        <v>－　</v>
      </c>
      <c r="K35" s="1"/>
    </row>
    <row r="36" spans="1:11" ht="15" customHeight="1">
      <c r="A36" s="1"/>
      <c r="B36" s="10">
        <v>30</v>
      </c>
      <c r="C36" s="52">
        <v>13</v>
      </c>
      <c r="D36" s="6"/>
      <c r="E36" s="37" t="s">
        <v>13</v>
      </c>
      <c r="F36" s="37"/>
      <c r="G36" s="35">
        <v>0</v>
      </c>
      <c r="H36" s="36">
        <v>0</v>
      </c>
      <c r="I36" s="17">
        <f t="shared" si="0"/>
        <v>0</v>
      </c>
      <c r="J36" s="12" t="str">
        <f t="shared" si="1"/>
        <v>－　</v>
      </c>
      <c r="K36" s="1"/>
    </row>
    <row r="37" spans="1:11" ht="15" customHeight="1">
      <c r="A37" s="1"/>
      <c r="B37" s="10">
        <v>31</v>
      </c>
      <c r="C37" s="52">
        <v>21</v>
      </c>
      <c r="D37" s="6"/>
      <c r="E37" s="37" t="s">
        <v>21</v>
      </c>
      <c r="F37" s="37"/>
      <c r="G37" s="35">
        <v>0</v>
      </c>
      <c r="H37" s="36">
        <v>0</v>
      </c>
      <c r="I37" s="17">
        <f t="shared" si="0"/>
        <v>0</v>
      </c>
      <c r="J37" s="12" t="str">
        <f t="shared" si="1"/>
        <v>－　</v>
      </c>
      <c r="K37" s="1"/>
    </row>
    <row r="38" spans="1:11" ht="15" customHeight="1">
      <c r="A38" s="1"/>
      <c r="B38" s="10">
        <v>32</v>
      </c>
      <c r="C38" s="52">
        <v>24</v>
      </c>
      <c r="D38" s="6"/>
      <c r="E38" s="37" t="s">
        <v>23</v>
      </c>
      <c r="F38" s="37"/>
      <c r="G38" s="35">
        <v>0</v>
      </c>
      <c r="H38" s="36">
        <v>0</v>
      </c>
      <c r="I38" s="17">
        <f t="shared" si="0"/>
        <v>0</v>
      </c>
      <c r="J38" s="12" t="str">
        <f t="shared" si="1"/>
        <v>－　</v>
      </c>
      <c r="K38" s="1"/>
    </row>
    <row r="39" spans="1:11" ht="15" customHeight="1">
      <c r="A39" s="1"/>
      <c r="B39" s="10">
        <v>33</v>
      </c>
      <c r="C39" s="52">
        <v>26</v>
      </c>
      <c r="D39" s="6"/>
      <c r="E39" s="37" t="s">
        <v>25</v>
      </c>
      <c r="F39" s="37"/>
      <c r="G39" s="35">
        <v>0</v>
      </c>
      <c r="H39" s="36">
        <v>0</v>
      </c>
      <c r="I39" s="17">
        <f aca="true" t="shared" si="2" ref="I39:I70">G39-H39</f>
        <v>0</v>
      </c>
      <c r="J39" s="12" t="str">
        <f aca="true" t="shared" si="3" ref="J39:J70">IF(H39=0,IF(G39=0,"－　","皆増　"),IF(G39=0,"皆減　",ROUND(I39/H39*100,1)))</f>
        <v>－　</v>
      </c>
      <c r="K39" s="1"/>
    </row>
    <row r="40" spans="1:11" ht="15" customHeight="1">
      <c r="A40" s="1"/>
      <c r="B40" s="10">
        <v>34</v>
      </c>
      <c r="C40" s="52">
        <v>44</v>
      </c>
      <c r="D40" s="6"/>
      <c r="E40" s="37" t="s">
        <v>43</v>
      </c>
      <c r="F40" s="37"/>
      <c r="G40" s="33">
        <v>0</v>
      </c>
      <c r="H40" s="34">
        <v>0</v>
      </c>
      <c r="I40" s="17">
        <f t="shared" si="2"/>
        <v>0</v>
      </c>
      <c r="J40" s="12" t="str">
        <f t="shared" si="3"/>
        <v>－　</v>
      </c>
      <c r="K40" s="1"/>
    </row>
    <row r="41" spans="1:11" ht="15" customHeight="1">
      <c r="A41" s="1"/>
      <c r="B41" s="10">
        <v>35</v>
      </c>
      <c r="C41" s="52">
        <v>70</v>
      </c>
      <c r="D41" s="6"/>
      <c r="E41" s="37" t="s">
        <v>68</v>
      </c>
      <c r="F41" s="37"/>
      <c r="G41" s="33">
        <v>575794</v>
      </c>
      <c r="H41" s="34">
        <v>577558</v>
      </c>
      <c r="I41" s="17">
        <f t="shared" si="2"/>
        <v>-1764</v>
      </c>
      <c r="J41" s="12">
        <f t="shared" si="3"/>
        <v>-0.3</v>
      </c>
      <c r="K41" s="1"/>
    </row>
    <row r="42" spans="1:11" ht="15" customHeight="1">
      <c r="A42" s="1"/>
      <c r="B42" s="10">
        <v>36</v>
      </c>
      <c r="C42" s="52">
        <v>76</v>
      </c>
      <c r="D42" s="6"/>
      <c r="E42" s="37" t="s">
        <v>73</v>
      </c>
      <c r="F42" s="37"/>
      <c r="G42" s="35">
        <v>906541</v>
      </c>
      <c r="H42" s="36">
        <v>911153</v>
      </c>
      <c r="I42" s="17">
        <f t="shared" si="2"/>
        <v>-4612</v>
      </c>
      <c r="J42" s="12">
        <f t="shared" si="3"/>
        <v>-0.5</v>
      </c>
      <c r="K42" s="1"/>
    </row>
    <row r="43" spans="1:11" ht="15" customHeight="1">
      <c r="A43" s="1"/>
      <c r="B43" s="10">
        <v>37</v>
      </c>
      <c r="C43" s="52">
        <v>58</v>
      </c>
      <c r="D43" s="6"/>
      <c r="E43" s="37" t="s">
        <v>57</v>
      </c>
      <c r="F43" s="37"/>
      <c r="G43" s="33">
        <v>1227428</v>
      </c>
      <c r="H43" s="34">
        <v>1232045</v>
      </c>
      <c r="I43" s="17">
        <f t="shared" si="2"/>
        <v>-4617</v>
      </c>
      <c r="J43" s="12">
        <f t="shared" si="3"/>
        <v>-0.4</v>
      </c>
      <c r="K43" s="1"/>
    </row>
    <row r="44" spans="1:11" ht="15" customHeight="1">
      <c r="A44" s="1"/>
      <c r="B44" s="10">
        <v>38</v>
      </c>
      <c r="C44" s="52">
        <v>62</v>
      </c>
      <c r="D44" s="6"/>
      <c r="E44" s="37" t="s">
        <v>61</v>
      </c>
      <c r="F44" s="37"/>
      <c r="G44" s="35">
        <v>857858</v>
      </c>
      <c r="H44" s="36">
        <v>863510</v>
      </c>
      <c r="I44" s="17">
        <f t="shared" si="2"/>
        <v>-5652</v>
      </c>
      <c r="J44" s="12">
        <f t="shared" si="3"/>
        <v>-0.7</v>
      </c>
      <c r="K44" s="1"/>
    </row>
    <row r="45" spans="1:11" ht="15" customHeight="1">
      <c r="A45" s="1"/>
      <c r="B45" s="10">
        <v>39</v>
      </c>
      <c r="C45" s="53">
        <v>82</v>
      </c>
      <c r="D45" s="6"/>
      <c r="E45" s="37" t="s">
        <v>79</v>
      </c>
      <c r="F45" s="37"/>
      <c r="G45" s="33">
        <v>1406227</v>
      </c>
      <c r="H45" s="34">
        <v>1412017</v>
      </c>
      <c r="I45" s="16">
        <f t="shared" si="2"/>
        <v>-5790</v>
      </c>
      <c r="J45" s="12">
        <f t="shared" si="3"/>
        <v>-0.4</v>
      </c>
      <c r="K45" s="1"/>
    </row>
    <row r="46" spans="1:11" ht="15" customHeight="1">
      <c r="A46" s="1"/>
      <c r="B46" s="55">
        <v>40</v>
      </c>
      <c r="C46" s="52">
        <v>28</v>
      </c>
      <c r="D46" s="6"/>
      <c r="E46" s="37" t="s">
        <v>27</v>
      </c>
      <c r="F46" s="37"/>
      <c r="G46" s="35">
        <v>1630821</v>
      </c>
      <c r="H46" s="36">
        <v>1636899</v>
      </c>
      <c r="I46" s="17">
        <f t="shared" si="2"/>
        <v>-6078</v>
      </c>
      <c r="J46" s="12">
        <f t="shared" si="3"/>
        <v>-0.4</v>
      </c>
      <c r="K46" s="1"/>
    </row>
    <row r="47" spans="1:11" ht="13.5" customHeight="1">
      <c r="A47" s="1"/>
      <c r="B47" s="40">
        <v>41</v>
      </c>
      <c r="C47" s="54">
        <v>57</v>
      </c>
      <c r="D47" s="6"/>
      <c r="E47" s="37" t="s">
        <v>56</v>
      </c>
      <c r="F47" s="37"/>
      <c r="G47" s="35">
        <v>846312</v>
      </c>
      <c r="H47" s="36">
        <v>853123</v>
      </c>
      <c r="I47" s="17">
        <f t="shared" si="2"/>
        <v>-6811</v>
      </c>
      <c r="J47" s="12">
        <f t="shared" si="3"/>
        <v>-0.8</v>
      </c>
      <c r="K47" s="1"/>
    </row>
    <row r="48" spans="1:11" ht="13.5" customHeight="1">
      <c r="A48" s="1"/>
      <c r="B48" s="10">
        <v>42</v>
      </c>
      <c r="C48" s="52">
        <v>68</v>
      </c>
      <c r="D48" s="14"/>
      <c r="E48" s="32" t="s">
        <v>66</v>
      </c>
      <c r="F48" s="32"/>
      <c r="G48" s="28">
        <v>1292270</v>
      </c>
      <c r="H48" s="38">
        <v>1299777</v>
      </c>
      <c r="I48" s="17">
        <f t="shared" si="2"/>
        <v>-7507</v>
      </c>
      <c r="J48" s="12">
        <f t="shared" si="3"/>
        <v>-0.6</v>
      </c>
      <c r="K48" s="1"/>
    </row>
    <row r="49" spans="1:11" ht="13.5" customHeight="1">
      <c r="A49" s="1"/>
      <c r="B49" s="10">
        <v>43</v>
      </c>
      <c r="C49" s="52">
        <v>14</v>
      </c>
      <c r="D49" s="6"/>
      <c r="E49" s="37" t="s">
        <v>14</v>
      </c>
      <c r="F49" s="37"/>
      <c r="G49" s="30">
        <v>2141526</v>
      </c>
      <c r="H49" s="31">
        <v>2150177</v>
      </c>
      <c r="I49" s="17">
        <f t="shared" si="2"/>
        <v>-8651</v>
      </c>
      <c r="J49" s="12">
        <f t="shared" si="3"/>
        <v>-0.4</v>
      </c>
      <c r="K49" s="1"/>
    </row>
    <row r="50" spans="1:11" ht="13.5" customHeight="1">
      <c r="A50" s="1"/>
      <c r="B50" s="10">
        <v>44</v>
      </c>
      <c r="C50" s="52">
        <v>46</v>
      </c>
      <c r="D50" s="6"/>
      <c r="E50" s="37" t="s">
        <v>45</v>
      </c>
      <c r="F50" s="37"/>
      <c r="G50" s="30">
        <v>980662</v>
      </c>
      <c r="H50" s="31">
        <v>994447</v>
      </c>
      <c r="I50" s="17">
        <f t="shared" si="2"/>
        <v>-13785</v>
      </c>
      <c r="J50" s="12">
        <f t="shared" si="3"/>
        <v>-1.4</v>
      </c>
      <c r="K50" s="1"/>
    </row>
    <row r="51" spans="1:11" ht="13.5" customHeight="1">
      <c r="A51" s="1"/>
      <c r="B51" s="10">
        <v>45</v>
      </c>
      <c r="C51" s="52">
        <v>56</v>
      </c>
      <c r="D51" s="6"/>
      <c r="E51" s="37" t="s">
        <v>55</v>
      </c>
      <c r="F51" s="37"/>
      <c r="G51" s="28">
        <v>1131401</v>
      </c>
      <c r="H51" s="38">
        <v>1145793</v>
      </c>
      <c r="I51" s="17">
        <f t="shared" si="2"/>
        <v>-14392</v>
      </c>
      <c r="J51" s="12">
        <f t="shared" si="3"/>
        <v>-1.3</v>
      </c>
      <c r="K51" s="1"/>
    </row>
    <row r="52" spans="1:11" ht="13.5" customHeight="1">
      <c r="A52" s="1"/>
      <c r="B52" s="10">
        <v>46</v>
      </c>
      <c r="C52" s="52">
        <v>85</v>
      </c>
      <c r="D52" s="6"/>
      <c r="E52" s="37" t="s">
        <v>82</v>
      </c>
      <c r="F52" s="37"/>
      <c r="G52" s="28">
        <v>1970753</v>
      </c>
      <c r="H52" s="38">
        <v>1991979</v>
      </c>
      <c r="I52" s="17">
        <f t="shared" si="2"/>
        <v>-21226</v>
      </c>
      <c r="J52" s="12">
        <f t="shared" si="3"/>
        <v>-1.1</v>
      </c>
      <c r="K52" s="1"/>
    </row>
    <row r="53" spans="1:11" ht="13.5" customHeight="1">
      <c r="A53" s="1"/>
      <c r="B53" s="10">
        <v>47</v>
      </c>
      <c r="C53" s="52">
        <v>50</v>
      </c>
      <c r="D53" s="14"/>
      <c r="E53" s="32" t="s">
        <v>49</v>
      </c>
      <c r="F53" s="32"/>
      <c r="G53" s="28">
        <v>967204</v>
      </c>
      <c r="H53" s="38">
        <v>990949</v>
      </c>
      <c r="I53" s="17">
        <f t="shared" si="2"/>
        <v>-23745</v>
      </c>
      <c r="J53" s="12">
        <f t="shared" si="3"/>
        <v>-2.4</v>
      </c>
      <c r="K53" s="1"/>
    </row>
    <row r="54" spans="1:11" ht="13.5" customHeight="1">
      <c r="A54" s="1"/>
      <c r="B54" s="10">
        <v>48</v>
      </c>
      <c r="C54" s="52">
        <v>30</v>
      </c>
      <c r="D54" s="6"/>
      <c r="E54" s="37" t="s">
        <v>29</v>
      </c>
      <c r="F54" s="37"/>
      <c r="G54" s="30">
        <v>1560688</v>
      </c>
      <c r="H54" s="31">
        <v>1600111</v>
      </c>
      <c r="I54" s="17">
        <f t="shared" si="2"/>
        <v>-39423</v>
      </c>
      <c r="J54" s="12">
        <f t="shared" si="3"/>
        <v>-2.5</v>
      </c>
      <c r="K54" s="1"/>
    </row>
    <row r="55" spans="1:11" ht="13.5" customHeight="1">
      <c r="A55" s="1"/>
      <c r="B55" s="10">
        <v>49</v>
      </c>
      <c r="C55" s="52">
        <v>83</v>
      </c>
      <c r="D55" s="6"/>
      <c r="E55" s="37" t="s">
        <v>80</v>
      </c>
      <c r="F55" s="37"/>
      <c r="G55" s="28">
        <v>1735544</v>
      </c>
      <c r="H55" s="38">
        <v>1777179</v>
      </c>
      <c r="I55" s="17">
        <f t="shared" si="2"/>
        <v>-41635</v>
      </c>
      <c r="J55" s="12">
        <f t="shared" si="3"/>
        <v>-2.3</v>
      </c>
      <c r="K55" s="1"/>
    </row>
    <row r="56" spans="1:11" ht="13.5" customHeight="1">
      <c r="A56" s="1"/>
      <c r="B56" s="10">
        <v>50</v>
      </c>
      <c r="C56" s="52">
        <v>78</v>
      </c>
      <c r="D56" s="6"/>
      <c r="E56" s="37" t="s">
        <v>75</v>
      </c>
      <c r="F56" s="37"/>
      <c r="G56" s="30">
        <v>1660014</v>
      </c>
      <c r="H56" s="31">
        <v>1703611</v>
      </c>
      <c r="I56" s="17">
        <f t="shared" si="2"/>
        <v>-43597</v>
      </c>
      <c r="J56" s="12">
        <f t="shared" si="3"/>
        <v>-2.6</v>
      </c>
      <c r="K56" s="1"/>
    </row>
    <row r="57" spans="1:11" ht="13.5" customHeight="1">
      <c r="A57" s="1"/>
      <c r="B57" s="10">
        <v>51</v>
      </c>
      <c r="C57" s="52">
        <v>51</v>
      </c>
      <c r="D57" s="6"/>
      <c r="E57" s="37" t="s">
        <v>50</v>
      </c>
      <c r="F57" s="37"/>
      <c r="G57" s="30">
        <v>419630</v>
      </c>
      <c r="H57" s="31">
        <v>466547</v>
      </c>
      <c r="I57" s="17">
        <f t="shared" si="2"/>
        <v>-46917</v>
      </c>
      <c r="J57" s="12">
        <f t="shared" si="3"/>
        <v>-10.1</v>
      </c>
      <c r="K57" s="1"/>
    </row>
    <row r="58" spans="1:11" ht="13.5" customHeight="1">
      <c r="A58" s="1"/>
      <c r="B58" s="10">
        <v>52</v>
      </c>
      <c r="C58" s="52">
        <v>77</v>
      </c>
      <c r="D58" s="14"/>
      <c r="E58" s="32" t="s">
        <v>74</v>
      </c>
      <c r="F58" s="32"/>
      <c r="G58" s="28">
        <v>343438</v>
      </c>
      <c r="H58" s="38">
        <v>404136</v>
      </c>
      <c r="I58" s="17">
        <f t="shared" si="2"/>
        <v>-60698</v>
      </c>
      <c r="J58" s="12">
        <f t="shared" si="3"/>
        <v>-15</v>
      </c>
      <c r="K58" s="1"/>
    </row>
    <row r="59" spans="1:11" ht="13.5" customHeight="1">
      <c r="A59" s="1"/>
      <c r="B59" s="10">
        <v>53</v>
      </c>
      <c r="C59" s="52">
        <v>41</v>
      </c>
      <c r="D59" s="6"/>
      <c r="E59" s="37" t="s">
        <v>40</v>
      </c>
      <c r="F59" s="37"/>
      <c r="G59" s="28">
        <v>613071</v>
      </c>
      <c r="H59" s="38">
        <v>674303</v>
      </c>
      <c r="I59" s="17">
        <f t="shared" si="2"/>
        <v>-61232</v>
      </c>
      <c r="J59" s="12">
        <f t="shared" si="3"/>
        <v>-9.1</v>
      </c>
      <c r="K59" s="1"/>
    </row>
    <row r="60" spans="1:11" ht="13.5" customHeight="1">
      <c r="A60" s="1"/>
      <c r="B60" s="10">
        <v>54</v>
      </c>
      <c r="C60" s="52">
        <v>40</v>
      </c>
      <c r="D60" s="14"/>
      <c r="E60" s="32" t="s">
        <v>38</v>
      </c>
      <c r="F60" s="32"/>
      <c r="G60" s="28">
        <v>1508300</v>
      </c>
      <c r="H60" s="38">
        <v>1575504</v>
      </c>
      <c r="I60" s="17">
        <f t="shared" si="2"/>
        <v>-67204</v>
      </c>
      <c r="J60" s="12">
        <f t="shared" si="3"/>
        <v>-4.3</v>
      </c>
      <c r="K60" s="1"/>
    </row>
    <row r="61" spans="1:11" ht="13.5" customHeight="1">
      <c r="A61" s="1"/>
      <c r="B61" s="10">
        <v>55</v>
      </c>
      <c r="C61" s="52">
        <v>36</v>
      </c>
      <c r="D61" s="6"/>
      <c r="E61" s="37" t="s">
        <v>35</v>
      </c>
      <c r="F61" s="37"/>
      <c r="G61" s="30">
        <v>1860540</v>
      </c>
      <c r="H61" s="31">
        <v>1931018</v>
      </c>
      <c r="I61" s="17">
        <f t="shared" si="2"/>
        <v>-70478</v>
      </c>
      <c r="J61" s="12">
        <f t="shared" si="3"/>
        <v>-3.6</v>
      </c>
      <c r="K61" s="1"/>
    </row>
    <row r="62" spans="1:11" ht="13.5" customHeight="1">
      <c r="A62" s="1"/>
      <c r="B62" s="10">
        <v>56</v>
      </c>
      <c r="C62" s="52">
        <v>10</v>
      </c>
      <c r="D62" s="6"/>
      <c r="E62" s="37" t="s">
        <v>10</v>
      </c>
      <c r="F62" s="37"/>
      <c r="G62" s="30">
        <v>2241195</v>
      </c>
      <c r="H62" s="31">
        <v>2317320</v>
      </c>
      <c r="I62" s="17">
        <f t="shared" si="2"/>
        <v>-76125</v>
      </c>
      <c r="J62" s="12">
        <f t="shared" si="3"/>
        <v>-3.3</v>
      </c>
      <c r="K62" s="1"/>
    </row>
    <row r="63" spans="1:11" ht="13.5" customHeight="1">
      <c r="A63" s="1"/>
      <c r="B63" s="10">
        <v>57</v>
      </c>
      <c r="C63" s="52">
        <v>5</v>
      </c>
      <c r="D63" s="6"/>
      <c r="E63" s="37" t="s">
        <v>5</v>
      </c>
      <c r="F63" s="37"/>
      <c r="G63" s="28">
        <v>3109156</v>
      </c>
      <c r="H63" s="38">
        <v>3185521</v>
      </c>
      <c r="I63" s="17">
        <f t="shared" si="2"/>
        <v>-76365</v>
      </c>
      <c r="J63" s="12">
        <f t="shared" si="3"/>
        <v>-2.4</v>
      </c>
      <c r="K63" s="1"/>
    </row>
    <row r="64" spans="1:11" ht="13.5" customHeight="1">
      <c r="A64" s="1"/>
      <c r="B64" s="10">
        <v>58</v>
      </c>
      <c r="C64" s="52">
        <v>39</v>
      </c>
      <c r="D64" s="14"/>
      <c r="E64" s="32" t="s">
        <v>37</v>
      </c>
      <c r="F64" s="32"/>
      <c r="G64" s="30">
        <v>1103221</v>
      </c>
      <c r="H64" s="31">
        <v>1180946</v>
      </c>
      <c r="I64" s="17">
        <f t="shared" si="2"/>
        <v>-77725</v>
      </c>
      <c r="J64" s="12">
        <f t="shared" si="3"/>
        <v>-6.6</v>
      </c>
      <c r="K64" s="1"/>
    </row>
    <row r="65" spans="1:11" ht="13.5" customHeight="1">
      <c r="A65" s="1"/>
      <c r="B65" s="10">
        <v>59</v>
      </c>
      <c r="C65" s="52">
        <v>38</v>
      </c>
      <c r="D65" s="6"/>
      <c r="E65" s="37" t="s">
        <v>93</v>
      </c>
      <c r="F65" s="37"/>
      <c r="G65" s="30">
        <v>894009</v>
      </c>
      <c r="H65" s="31">
        <v>975298</v>
      </c>
      <c r="I65" s="16">
        <f t="shared" si="2"/>
        <v>-81289</v>
      </c>
      <c r="J65" s="12">
        <f t="shared" si="3"/>
        <v>-8.3</v>
      </c>
      <c r="K65" s="1"/>
    </row>
    <row r="66" spans="1:11" ht="13.5" customHeight="1">
      <c r="A66" s="1"/>
      <c r="B66" s="10">
        <v>60</v>
      </c>
      <c r="C66" s="52">
        <v>31</v>
      </c>
      <c r="D66" s="6"/>
      <c r="E66" s="37" t="s">
        <v>30</v>
      </c>
      <c r="F66" s="37"/>
      <c r="G66" s="30">
        <v>0</v>
      </c>
      <c r="H66" s="31">
        <v>91565</v>
      </c>
      <c r="I66" s="17">
        <f t="shared" si="2"/>
        <v>-91565</v>
      </c>
      <c r="J66" s="12" t="str">
        <f t="shared" si="3"/>
        <v>皆減　</v>
      </c>
      <c r="K66" s="1"/>
    </row>
    <row r="67" spans="1:11" ht="13.5" customHeight="1">
      <c r="A67" s="1"/>
      <c r="B67" s="10">
        <v>61</v>
      </c>
      <c r="C67" s="52">
        <v>35</v>
      </c>
      <c r="D67" s="6"/>
      <c r="E67" s="37" t="s">
        <v>34</v>
      </c>
      <c r="F67" s="37"/>
      <c r="G67" s="28">
        <v>1799645</v>
      </c>
      <c r="H67" s="38">
        <v>1901411</v>
      </c>
      <c r="I67" s="17">
        <f t="shared" si="2"/>
        <v>-101766</v>
      </c>
      <c r="J67" s="12">
        <f t="shared" si="3"/>
        <v>-5.4</v>
      </c>
      <c r="K67" s="1"/>
    </row>
    <row r="68" spans="1:11" ht="13.5" customHeight="1">
      <c r="A68" s="1"/>
      <c r="B68" s="10">
        <v>62</v>
      </c>
      <c r="C68" s="52">
        <v>15</v>
      </c>
      <c r="D68" s="6"/>
      <c r="E68" s="37" t="s">
        <v>15</v>
      </c>
      <c r="F68" s="37"/>
      <c r="G68" s="30">
        <v>2194649</v>
      </c>
      <c r="H68" s="31">
        <v>2302701</v>
      </c>
      <c r="I68" s="17">
        <f t="shared" si="2"/>
        <v>-108052</v>
      </c>
      <c r="J68" s="12">
        <f t="shared" si="3"/>
        <v>-4.7</v>
      </c>
      <c r="K68" s="1"/>
    </row>
    <row r="69" spans="1:11" ht="13.5" customHeight="1">
      <c r="A69" s="1"/>
      <c r="B69" s="10">
        <v>63</v>
      </c>
      <c r="C69" s="52">
        <v>42</v>
      </c>
      <c r="D69" s="6"/>
      <c r="E69" s="37" t="s">
        <v>41</v>
      </c>
      <c r="F69" s="37"/>
      <c r="G69" s="28">
        <v>959336</v>
      </c>
      <c r="H69" s="38">
        <v>1090019</v>
      </c>
      <c r="I69" s="17">
        <f t="shared" si="2"/>
        <v>-130683</v>
      </c>
      <c r="J69" s="12">
        <f t="shared" si="3"/>
        <v>-12</v>
      </c>
      <c r="K69" s="1"/>
    </row>
    <row r="70" spans="1:11" ht="13.5" customHeight="1">
      <c r="A70" s="1"/>
      <c r="B70" s="10">
        <v>64</v>
      </c>
      <c r="C70" s="52">
        <v>20</v>
      </c>
      <c r="D70" s="6"/>
      <c r="E70" s="37" t="s">
        <v>20</v>
      </c>
      <c r="F70" s="37"/>
      <c r="G70" s="28">
        <v>1319998</v>
      </c>
      <c r="H70" s="38">
        <v>1456337</v>
      </c>
      <c r="I70" s="17">
        <f t="shared" si="2"/>
        <v>-136339</v>
      </c>
      <c r="J70" s="12">
        <f t="shared" si="3"/>
        <v>-9.4</v>
      </c>
      <c r="K70" s="1"/>
    </row>
    <row r="71" spans="1:11" ht="13.5" customHeight="1">
      <c r="A71" s="1"/>
      <c r="B71" s="10">
        <v>65</v>
      </c>
      <c r="C71" s="52">
        <v>32</v>
      </c>
      <c r="D71" s="6"/>
      <c r="E71" s="37" t="s">
        <v>31</v>
      </c>
      <c r="F71" s="37"/>
      <c r="G71" s="28">
        <v>3683845</v>
      </c>
      <c r="H71" s="38">
        <v>3824270</v>
      </c>
      <c r="I71" s="17">
        <f aca="true" t="shared" si="4" ref="I71:I94">G71-H71</f>
        <v>-140425</v>
      </c>
      <c r="J71" s="12">
        <f aca="true" t="shared" si="5" ref="J71:J94">IF(H71=0,IF(G71=0,"－　","皆増　"),IF(G71=0,"皆減　",ROUND(I71/H71*100,1)))</f>
        <v>-3.7</v>
      </c>
      <c r="K71" s="1"/>
    </row>
    <row r="72" spans="1:11" ht="13.5" customHeight="1">
      <c r="A72" s="1"/>
      <c r="B72" s="10">
        <v>66</v>
      </c>
      <c r="C72" s="52">
        <v>79</v>
      </c>
      <c r="D72" s="6"/>
      <c r="E72" s="37" t="s">
        <v>76</v>
      </c>
      <c r="F72" s="37"/>
      <c r="G72" s="30">
        <v>1137455</v>
      </c>
      <c r="H72" s="31">
        <v>1281731</v>
      </c>
      <c r="I72" s="17">
        <f t="shared" si="4"/>
        <v>-144276</v>
      </c>
      <c r="J72" s="12">
        <f t="shared" si="5"/>
        <v>-11.3</v>
      </c>
      <c r="K72" s="1"/>
    </row>
    <row r="73" spans="1:11" ht="13.5" customHeight="1">
      <c r="A73" s="1"/>
      <c r="B73" s="10">
        <v>67</v>
      </c>
      <c r="C73" s="52">
        <v>25</v>
      </c>
      <c r="D73" s="6"/>
      <c r="E73" s="37" t="s">
        <v>24</v>
      </c>
      <c r="F73" s="37"/>
      <c r="G73" s="28">
        <v>503805</v>
      </c>
      <c r="H73" s="38">
        <v>661931</v>
      </c>
      <c r="I73" s="17">
        <f t="shared" si="4"/>
        <v>-158126</v>
      </c>
      <c r="J73" s="12">
        <f t="shared" si="5"/>
        <v>-23.9</v>
      </c>
      <c r="K73" s="1"/>
    </row>
    <row r="74" spans="1:11" ht="13.5" customHeight="1">
      <c r="A74" s="1"/>
      <c r="B74" s="10">
        <v>68</v>
      </c>
      <c r="C74" s="52">
        <v>23</v>
      </c>
      <c r="D74" s="6"/>
      <c r="E74" s="37" t="s">
        <v>92</v>
      </c>
      <c r="F74" s="37"/>
      <c r="G74" s="30">
        <v>1707934</v>
      </c>
      <c r="H74" s="31">
        <v>1867138</v>
      </c>
      <c r="I74" s="17">
        <f t="shared" si="4"/>
        <v>-159204</v>
      </c>
      <c r="J74" s="12">
        <f t="shared" si="5"/>
        <v>-8.5</v>
      </c>
      <c r="K74" s="1"/>
    </row>
    <row r="75" spans="1:11" ht="13.5" customHeight="1">
      <c r="A75" s="1"/>
      <c r="B75" s="10">
        <v>69</v>
      </c>
      <c r="C75" s="52">
        <v>81</v>
      </c>
      <c r="D75" s="14"/>
      <c r="E75" s="32" t="s">
        <v>78</v>
      </c>
      <c r="F75" s="32"/>
      <c r="G75" s="28">
        <v>1013887</v>
      </c>
      <c r="H75" s="38">
        <v>1195486</v>
      </c>
      <c r="I75" s="17">
        <f t="shared" si="4"/>
        <v>-181599</v>
      </c>
      <c r="J75" s="12">
        <f t="shared" si="5"/>
        <v>-15.2</v>
      </c>
      <c r="K75" s="1"/>
    </row>
    <row r="76" spans="1:11" ht="13.5" customHeight="1">
      <c r="A76" s="1"/>
      <c r="B76" s="10">
        <v>70</v>
      </c>
      <c r="C76" s="52">
        <v>48</v>
      </c>
      <c r="D76" s="6"/>
      <c r="E76" s="37" t="s">
        <v>47</v>
      </c>
      <c r="F76" s="37"/>
      <c r="G76" s="28">
        <v>542538</v>
      </c>
      <c r="H76" s="38">
        <v>729382</v>
      </c>
      <c r="I76" s="17">
        <f t="shared" si="4"/>
        <v>-186844</v>
      </c>
      <c r="J76" s="12">
        <f t="shared" si="5"/>
        <v>-25.6</v>
      </c>
      <c r="K76" s="1"/>
    </row>
    <row r="77" spans="1:11" ht="13.5" customHeight="1">
      <c r="A77" s="1"/>
      <c r="B77" s="10">
        <v>71</v>
      </c>
      <c r="C77" s="52">
        <v>37</v>
      </c>
      <c r="D77" s="6"/>
      <c r="E77" s="37" t="s">
        <v>36</v>
      </c>
      <c r="F77" s="37"/>
      <c r="G77" s="28">
        <v>1847606</v>
      </c>
      <c r="H77" s="38">
        <v>2047190</v>
      </c>
      <c r="I77" s="17">
        <f t="shared" si="4"/>
        <v>-199584</v>
      </c>
      <c r="J77" s="12">
        <f t="shared" si="5"/>
        <v>-9.7</v>
      </c>
      <c r="K77" s="1"/>
    </row>
    <row r="78" spans="1:11" ht="13.5" customHeight="1">
      <c r="A78" s="1"/>
      <c r="B78" s="10">
        <v>72</v>
      </c>
      <c r="C78" s="52">
        <v>3</v>
      </c>
      <c r="D78" s="6"/>
      <c r="E78" s="37" t="s">
        <v>3</v>
      </c>
      <c r="F78" s="37"/>
      <c r="G78" s="30">
        <v>1257221</v>
      </c>
      <c r="H78" s="31">
        <v>1461671</v>
      </c>
      <c r="I78" s="17">
        <f t="shared" si="4"/>
        <v>-204450</v>
      </c>
      <c r="J78" s="12">
        <f t="shared" si="5"/>
        <v>-14</v>
      </c>
      <c r="K78" s="1"/>
    </row>
    <row r="79" spans="1:11" ht="13.5" customHeight="1">
      <c r="A79" s="1"/>
      <c r="B79" s="10">
        <v>73</v>
      </c>
      <c r="C79" s="52">
        <v>43</v>
      </c>
      <c r="D79" s="6"/>
      <c r="E79" s="37" t="s">
        <v>42</v>
      </c>
      <c r="F79" s="37"/>
      <c r="G79" s="28">
        <v>137089</v>
      </c>
      <c r="H79" s="38">
        <v>344045</v>
      </c>
      <c r="I79" s="17">
        <f t="shared" si="4"/>
        <v>-206956</v>
      </c>
      <c r="J79" s="12">
        <f t="shared" si="5"/>
        <v>-60.2</v>
      </c>
      <c r="K79" s="1"/>
    </row>
    <row r="80" spans="1:11" ht="13.5" customHeight="1">
      <c r="A80" s="1"/>
      <c r="B80" s="10">
        <v>74</v>
      </c>
      <c r="C80" s="52">
        <v>12</v>
      </c>
      <c r="D80" s="6"/>
      <c r="E80" s="37" t="s">
        <v>12</v>
      </c>
      <c r="F80" s="37"/>
      <c r="G80" s="30">
        <v>5067145</v>
      </c>
      <c r="H80" s="31">
        <v>5295763</v>
      </c>
      <c r="I80" s="17">
        <f t="shared" si="4"/>
        <v>-228618</v>
      </c>
      <c r="J80" s="12">
        <f t="shared" si="5"/>
        <v>-4.3</v>
      </c>
      <c r="K80" s="1"/>
    </row>
    <row r="81" spans="1:11" ht="13.5" customHeight="1">
      <c r="A81" s="1"/>
      <c r="B81" s="10">
        <v>75</v>
      </c>
      <c r="C81" s="52">
        <v>63</v>
      </c>
      <c r="D81" s="6"/>
      <c r="E81" s="37" t="s">
        <v>62</v>
      </c>
      <c r="F81" s="37"/>
      <c r="G81" s="28">
        <v>401039</v>
      </c>
      <c r="H81" s="38">
        <v>639510</v>
      </c>
      <c r="I81" s="17">
        <f t="shared" si="4"/>
        <v>-238471</v>
      </c>
      <c r="J81" s="12">
        <f t="shared" si="5"/>
        <v>-37.3</v>
      </c>
      <c r="K81" s="1"/>
    </row>
    <row r="82" spans="1:11" ht="13.5" customHeight="1">
      <c r="A82" s="1"/>
      <c r="B82" s="10">
        <v>76</v>
      </c>
      <c r="C82" s="52">
        <v>9</v>
      </c>
      <c r="D82" s="6"/>
      <c r="E82" s="37" t="s">
        <v>9</v>
      </c>
      <c r="F82" s="37"/>
      <c r="G82" s="28">
        <v>2127726</v>
      </c>
      <c r="H82" s="38">
        <v>2371785</v>
      </c>
      <c r="I82" s="17">
        <f t="shared" si="4"/>
        <v>-244059</v>
      </c>
      <c r="J82" s="12">
        <f t="shared" si="5"/>
        <v>-10.3</v>
      </c>
      <c r="K82" s="1"/>
    </row>
    <row r="83" spans="1:11" ht="13.5" customHeight="1">
      <c r="A83" s="1"/>
      <c r="B83" s="10">
        <v>77</v>
      </c>
      <c r="C83" s="52">
        <v>1</v>
      </c>
      <c r="D83" s="6"/>
      <c r="E83" s="37" t="s">
        <v>91</v>
      </c>
      <c r="F83" s="37"/>
      <c r="G83" s="28">
        <v>2779299</v>
      </c>
      <c r="H83" s="38">
        <v>3066078</v>
      </c>
      <c r="I83" s="17">
        <f t="shared" si="4"/>
        <v>-286779</v>
      </c>
      <c r="J83" s="12">
        <f t="shared" si="5"/>
        <v>-9.4</v>
      </c>
      <c r="K83" s="1"/>
    </row>
    <row r="84" spans="1:11" ht="13.5" customHeight="1">
      <c r="A84" s="1"/>
      <c r="B84" s="10">
        <v>78</v>
      </c>
      <c r="C84" s="52">
        <v>27</v>
      </c>
      <c r="D84" s="6"/>
      <c r="E84" s="37" t="s">
        <v>26</v>
      </c>
      <c r="F84" s="37"/>
      <c r="G84" s="28">
        <v>1143812</v>
      </c>
      <c r="H84" s="38">
        <v>1502799</v>
      </c>
      <c r="I84" s="17">
        <f t="shared" si="4"/>
        <v>-358987</v>
      </c>
      <c r="J84" s="12">
        <f t="shared" si="5"/>
        <v>-23.9</v>
      </c>
      <c r="K84" s="1"/>
    </row>
    <row r="85" spans="1:11" ht="13.5" customHeight="1">
      <c r="A85" s="1"/>
      <c r="B85" s="10">
        <v>79</v>
      </c>
      <c r="C85" s="52">
        <v>11</v>
      </c>
      <c r="D85" s="6"/>
      <c r="E85" s="37" t="s">
        <v>11</v>
      </c>
      <c r="F85" s="37"/>
      <c r="G85" s="28">
        <v>1186575</v>
      </c>
      <c r="H85" s="38">
        <v>1556627</v>
      </c>
      <c r="I85" s="17">
        <f t="shared" si="4"/>
        <v>-370052</v>
      </c>
      <c r="J85" s="12">
        <f t="shared" si="5"/>
        <v>-23.8</v>
      </c>
      <c r="K85" s="1"/>
    </row>
    <row r="86" spans="1:11" ht="13.5" customHeight="1">
      <c r="A86" s="1"/>
      <c r="B86" s="10">
        <v>80</v>
      </c>
      <c r="C86" s="52">
        <v>22</v>
      </c>
      <c r="D86" s="6"/>
      <c r="E86" s="37" t="s">
        <v>22</v>
      </c>
      <c r="F86" s="37"/>
      <c r="G86" s="30">
        <v>526084</v>
      </c>
      <c r="H86" s="31">
        <v>1124181</v>
      </c>
      <c r="I86" s="17">
        <f t="shared" si="4"/>
        <v>-598097</v>
      </c>
      <c r="J86" s="12">
        <f t="shared" si="5"/>
        <v>-53.2</v>
      </c>
      <c r="K86" s="1"/>
    </row>
    <row r="87" spans="1:11" ht="13.5" customHeight="1">
      <c r="A87" s="1"/>
      <c r="B87" s="10">
        <v>81</v>
      </c>
      <c r="C87" s="52">
        <v>34</v>
      </c>
      <c r="D87" s="14"/>
      <c r="E87" s="32" t="s">
        <v>33</v>
      </c>
      <c r="F87" s="32"/>
      <c r="G87" s="30">
        <v>2197745</v>
      </c>
      <c r="H87" s="31">
        <v>2948141</v>
      </c>
      <c r="I87" s="17">
        <f t="shared" si="4"/>
        <v>-750396</v>
      </c>
      <c r="J87" s="12">
        <f t="shared" si="5"/>
        <v>-25.5</v>
      </c>
      <c r="K87" s="1"/>
    </row>
    <row r="88" spans="1:11" ht="13.5" customHeight="1">
      <c r="A88" s="1"/>
      <c r="B88" s="10">
        <v>82</v>
      </c>
      <c r="C88" s="52">
        <v>19</v>
      </c>
      <c r="D88" s="6"/>
      <c r="E88" s="37" t="s">
        <v>19</v>
      </c>
      <c r="F88" s="37"/>
      <c r="G88" s="30">
        <v>3784400</v>
      </c>
      <c r="H88" s="31">
        <v>5040583</v>
      </c>
      <c r="I88" s="17">
        <f t="shared" si="4"/>
        <v>-1256183</v>
      </c>
      <c r="J88" s="12">
        <f t="shared" si="5"/>
        <v>-24.9</v>
      </c>
      <c r="K88" s="1"/>
    </row>
    <row r="89" spans="1:11" ht="13.5" customHeight="1">
      <c r="A89" s="1"/>
      <c r="B89" s="10">
        <v>83</v>
      </c>
      <c r="C89" s="52">
        <v>4</v>
      </c>
      <c r="D89" s="14"/>
      <c r="E89" s="32" t="s">
        <v>4</v>
      </c>
      <c r="F89" s="32"/>
      <c r="G89" s="28">
        <v>29495</v>
      </c>
      <c r="H89" s="38">
        <v>1287120</v>
      </c>
      <c r="I89" s="17">
        <f t="shared" si="4"/>
        <v>-1257625</v>
      </c>
      <c r="J89" s="12">
        <f t="shared" si="5"/>
        <v>-97.7</v>
      </c>
      <c r="K89" s="1"/>
    </row>
    <row r="90" spans="1:11" ht="13.5" customHeight="1">
      <c r="A90" s="1"/>
      <c r="B90" s="10">
        <v>84</v>
      </c>
      <c r="C90" s="52">
        <v>18</v>
      </c>
      <c r="D90" s="6"/>
      <c r="E90" s="37" t="s">
        <v>18</v>
      </c>
      <c r="F90" s="37"/>
      <c r="G90" s="30">
        <v>1543141</v>
      </c>
      <c r="H90" s="31">
        <v>2846671</v>
      </c>
      <c r="I90" s="16">
        <f t="shared" si="4"/>
        <v>-1303530</v>
      </c>
      <c r="J90" s="12">
        <f t="shared" si="5"/>
        <v>-45.8</v>
      </c>
      <c r="K90" s="1"/>
    </row>
    <row r="91" spans="1:11" ht="13.5" customHeight="1" thickBot="1">
      <c r="A91" s="1"/>
      <c r="B91" s="10">
        <v>85</v>
      </c>
      <c r="C91" s="9">
        <v>2</v>
      </c>
      <c r="D91" s="5"/>
      <c r="E91" s="37" t="s">
        <v>2</v>
      </c>
      <c r="F91" s="37"/>
      <c r="G91" s="30">
        <v>501598</v>
      </c>
      <c r="H91" s="31">
        <v>2179084</v>
      </c>
      <c r="I91" s="17">
        <f t="shared" si="4"/>
        <v>-1677486</v>
      </c>
      <c r="J91" s="12">
        <f t="shared" si="5"/>
        <v>-77</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5" customHeight="1">
      <c r="A93" s="1"/>
      <c r="B93" s="8" t="s">
        <v>39</v>
      </c>
      <c r="C93" s="13"/>
      <c r="D93" s="13"/>
      <c r="E93" s="14" t="s">
        <v>83</v>
      </c>
      <c r="F93" s="14"/>
      <c r="G93" s="38">
        <v>41597949</v>
      </c>
      <c r="H93" s="38">
        <v>42077078</v>
      </c>
      <c r="I93" s="17">
        <f t="shared" si="4"/>
        <v>-479129</v>
      </c>
      <c r="J93" s="12">
        <f t="shared" si="5"/>
        <v>-1.1</v>
      </c>
      <c r="K93" s="1"/>
    </row>
    <row r="94" spans="1:11" ht="13.5" customHeight="1">
      <c r="A94" s="1"/>
      <c r="B94" s="7" t="s">
        <v>39</v>
      </c>
      <c r="C94" s="5"/>
      <c r="D94" s="5"/>
      <c r="E94" s="6" t="s">
        <v>84</v>
      </c>
      <c r="F94" s="6"/>
      <c r="G94" s="25">
        <f>SUM(G7:G91)</f>
        <v>107874268</v>
      </c>
      <c r="H94" s="25">
        <f>SUM(H7:H91)</f>
        <v>117645296</v>
      </c>
      <c r="I94" s="25">
        <f t="shared" si="4"/>
        <v>-9771028</v>
      </c>
      <c r="J94" s="12">
        <f t="shared" si="5"/>
        <v>-8.3</v>
      </c>
      <c r="K94" s="1"/>
    </row>
    <row r="95" spans="1:11" ht="13.5" customHeight="1">
      <c r="A95" s="1"/>
      <c r="B95" s="11"/>
      <c r="C95" s="11"/>
      <c r="D95" s="11"/>
      <c r="E95" s="11"/>
      <c r="F95" s="11"/>
      <c r="G95" s="23"/>
      <c r="H95" s="23"/>
      <c r="I95" s="23"/>
      <c r="J95" s="24"/>
      <c r="K95" s="1"/>
    </row>
    <row r="96" spans="1:11" ht="14.25">
      <c r="A96" s="1"/>
      <c r="B96" s="1"/>
      <c r="C96" s="1"/>
      <c r="D96" s="1"/>
      <c r="E96" s="1"/>
      <c r="F96" s="1"/>
      <c r="G96" s="1"/>
      <c r="H96" s="1"/>
      <c r="I96" s="1"/>
      <c r="J96" s="1"/>
      <c r="K96" s="1"/>
    </row>
  </sheetData>
  <sheetProtection/>
  <mergeCells count="3">
    <mergeCell ref="B2:J2"/>
    <mergeCell ref="C4:C5"/>
    <mergeCell ref="B4:B6"/>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100</v>
      </c>
      <c r="C1" s="1"/>
      <c r="D1" s="1"/>
      <c r="E1" s="1"/>
      <c r="F1" s="1"/>
      <c r="G1" s="1"/>
      <c r="H1" s="1"/>
      <c r="I1" s="1"/>
      <c r="J1" s="1"/>
      <c r="K1" s="1"/>
    </row>
    <row r="2" spans="1:11" ht="14.25">
      <c r="A2" s="1"/>
      <c r="B2" s="312" t="s">
        <v>108</v>
      </c>
      <c r="C2" s="312"/>
      <c r="D2" s="312"/>
      <c r="E2" s="312"/>
      <c r="F2" s="312"/>
      <c r="G2" s="312"/>
      <c r="H2" s="312"/>
      <c r="I2" s="312"/>
      <c r="J2" s="312"/>
      <c r="K2" s="1"/>
    </row>
    <row r="3" spans="1:11" ht="14.25">
      <c r="A3" s="1"/>
      <c r="B3" s="1"/>
      <c r="C3" s="1"/>
      <c r="D3" s="1"/>
      <c r="E3" s="1"/>
      <c r="F3" s="1"/>
      <c r="G3" s="1"/>
      <c r="H3" s="1"/>
      <c r="I3" s="1" t="s">
        <v>97</v>
      </c>
      <c r="J3" s="1"/>
      <c r="K3" s="1"/>
    </row>
    <row r="4" spans="1:11" ht="14.25">
      <c r="A4" s="1"/>
      <c r="B4" s="313" t="s">
        <v>98</v>
      </c>
      <c r="C4" s="316" t="s">
        <v>104</v>
      </c>
      <c r="D4" s="41"/>
      <c r="E4" s="41"/>
      <c r="F4" s="41"/>
      <c r="G4" s="42" t="s">
        <v>101</v>
      </c>
      <c r="H4" s="42" t="s">
        <v>102</v>
      </c>
      <c r="I4" s="43" t="s">
        <v>85</v>
      </c>
      <c r="J4" s="44" t="s">
        <v>86</v>
      </c>
      <c r="K4" s="1"/>
    </row>
    <row r="5" spans="1:11" ht="14.25">
      <c r="A5" s="1"/>
      <c r="B5" s="314"/>
      <c r="C5" s="317"/>
      <c r="D5" s="11"/>
      <c r="E5" s="11" t="s">
        <v>0</v>
      </c>
      <c r="F5" s="11"/>
      <c r="G5" s="3" t="s">
        <v>107</v>
      </c>
      <c r="H5" s="3" t="s">
        <v>109</v>
      </c>
      <c r="I5" s="4" t="s">
        <v>87</v>
      </c>
      <c r="J5" s="45" t="s">
        <v>88</v>
      </c>
      <c r="K5" s="1"/>
    </row>
    <row r="6" spans="1:11" ht="14.25">
      <c r="A6" s="1"/>
      <c r="B6" s="315"/>
      <c r="C6" s="56" t="s">
        <v>106</v>
      </c>
      <c r="D6" s="27"/>
      <c r="E6" s="27"/>
      <c r="F6" s="27"/>
      <c r="G6" s="46" t="s">
        <v>1</v>
      </c>
      <c r="H6" s="47" t="s">
        <v>111</v>
      </c>
      <c r="I6" s="47" t="s">
        <v>89</v>
      </c>
      <c r="J6" s="48" t="s">
        <v>90</v>
      </c>
      <c r="K6" s="1"/>
    </row>
    <row r="7" spans="1:20" ht="15" customHeight="1">
      <c r="A7" s="1"/>
      <c r="B7" s="9">
        <v>1</v>
      </c>
      <c r="C7" s="52">
        <v>61</v>
      </c>
      <c r="D7" s="14"/>
      <c r="E7" s="32" t="s">
        <v>60</v>
      </c>
      <c r="F7" s="32"/>
      <c r="G7" s="35">
        <v>291584</v>
      </c>
      <c r="H7" s="36">
        <v>150331</v>
      </c>
      <c r="I7" s="17">
        <f aca="true" t="shared" si="0" ref="I7:I38">G7-H7</f>
        <v>141253</v>
      </c>
      <c r="J7" s="12">
        <f aca="true" t="shared" si="1" ref="J7:J38">IF(H7=0,IF(G7=0,"－　","皆増　"),IF(G7=0,"皆減　",ROUND(I7/H7*100,1)))</f>
        <v>94</v>
      </c>
      <c r="K7" s="1"/>
      <c r="M7" s="52">
        <v>31</v>
      </c>
      <c r="N7" s="14"/>
      <c r="O7" s="32" t="s">
        <v>30</v>
      </c>
      <c r="P7" s="32"/>
      <c r="Q7" s="35">
        <v>0</v>
      </c>
      <c r="R7" s="36">
        <v>91565</v>
      </c>
      <c r="S7" s="17">
        <f aca="true" t="shared" si="2" ref="S7:S13">Q7-R7</f>
        <v>-91565</v>
      </c>
      <c r="T7" s="12" t="str">
        <f aca="true" t="shared" si="3" ref="T7:T13">IF(R7=0,IF(Q7=0,"－　","皆増　"),IF(Q7=0,"皆減　",ROUND(S7/R7*100,1)))</f>
        <v>皆減　</v>
      </c>
    </row>
    <row r="8" spans="1:20" ht="15" customHeight="1">
      <c r="A8" s="1"/>
      <c r="B8" s="51">
        <v>2</v>
      </c>
      <c r="C8" s="52">
        <v>67</v>
      </c>
      <c r="D8" s="6"/>
      <c r="E8" s="37" t="s">
        <v>65</v>
      </c>
      <c r="F8" s="37"/>
      <c r="G8" s="33">
        <v>647375</v>
      </c>
      <c r="H8" s="34">
        <v>558404</v>
      </c>
      <c r="I8" s="17">
        <f t="shared" si="0"/>
        <v>88971</v>
      </c>
      <c r="J8" s="12">
        <f t="shared" si="1"/>
        <v>15.9</v>
      </c>
      <c r="K8" s="1"/>
      <c r="M8" s="52">
        <v>7</v>
      </c>
      <c r="N8" s="6"/>
      <c r="O8" s="37" t="s">
        <v>7</v>
      </c>
      <c r="P8" s="37"/>
      <c r="Q8" s="33">
        <v>0</v>
      </c>
      <c r="R8" s="34">
        <v>0</v>
      </c>
      <c r="S8" s="17">
        <f t="shared" si="2"/>
        <v>0</v>
      </c>
      <c r="T8" s="12" t="str">
        <f t="shared" si="3"/>
        <v>－　</v>
      </c>
    </row>
    <row r="9" spans="1:20" ht="15" customHeight="1">
      <c r="A9" s="1"/>
      <c r="B9" s="51">
        <v>3</v>
      </c>
      <c r="C9" s="52">
        <v>33</v>
      </c>
      <c r="D9" s="6"/>
      <c r="E9" s="37" t="s">
        <v>32</v>
      </c>
      <c r="F9" s="37"/>
      <c r="G9" s="33">
        <v>1594215</v>
      </c>
      <c r="H9" s="34">
        <v>1382748</v>
      </c>
      <c r="I9" s="17">
        <f t="shared" si="0"/>
        <v>211467</v>
      </c>
      <c r="J9" s="12">
        <f t="shared" si="1"/>
        <v>15.3</v>
      </c>
      <c r="K9" s="1"/>
      <c r="M9" s="52">
        <v>13</v>
      </c>
      <c r="N9" s="6"/>
      <c r="O9" s="37" t="s">
        <v>13</v>
      </c>
      <c r="P9" s="37"/>
      <c r="Q9" s="33">
        <v>0</v>
      </c>
      <c r="R9" s="34">
        <v>0</v>
      </c>
      <c r="S9" s="17">
        <f t="shared" si="2"/>
        <v>0</v>
      </c>
      <c r="T9" s="12" t="str">
        <f t="shared" si="3"/>
        <v>－　</v>
      </c>
    </row>
    <row r="10" spans="1:20" ht="15" customHeight="1">
      <c r="A10" s="1"/>
      <c r="B10" s="51">
        <v>4</v>
      </c>
      <c r="C10" s="52">
        <v>66</v>
      </c>
      <c r="D10" s="6"/>
      <c r="E10" s="37" t="s">
        <v>95</v>
      </c>
      <c r="F10" s="37"/>
      <c r="G10" s="35">
        <v>679658</v>
      </c>
      <c r="H10" s="36">
        <v>607602</v>
      </c>
      <c r="I10" s="17">
        <f t="shared" si="0"/>
        <v>72056</v>
      </c>
      <c r="J10" s="12">
        <f t="shared" si="1"/>
        <v>11.9</v>
      </c>
      <c r="K10" s="1"/>
      <c r="M10" s="52">
        <v>21</v>
      </c>
      <c r="N10" s="6"/>
      <c r="O10" s="37" t="s">
        <v>21</v>
      </c>
      <c r="P10" s="37"/>
      <c r="Q10" s="35">
        <v>0</v>
      </c>
      <c r="R10" s="36">
        <v>0</v>
      </c>
      <c r="S10" s="17">
        <f t="shared" si="2"/>
        <v>0</v>
      </c>
      <c r="T10" s="12" t="str">
        <f t="shared" si="3"/>
        <v>－　</v>
      </c>
    </row>
    <row r="11" spans="1:20" ht="15" customHeight="1">
      <c r="A11" s="1"/>
      <c r="B11" s="51">
        <v>5</v>
      </c>
      <c r="C11" s="52">
        <v>47</v>
      </c>
      <c r="D11" s="6"/>
      <c r="E11" s="37" t="s">
        <v>46</v>
      </c>
      <c r="F11" s="37"/>
      <c r="G11" s="35">
        <v>219820</v>
      </c>
      <c r="H11" s="36">
        <v>197456</v>
      </c>
      <c r="I11" s="17">
        <f t="shared" si="0"/>
        <v>22364</v>
      </c>
      <c r="J11" s="12">
        <f t="shared" si="1"/>
        <v>11.3</v>
      </c>
      <c r="K11" s="1"/>
      <c r="M11" s="52">
        <v>24</v>
      </c>
      <c r="N11" s="6"/>
      <c r="O11" s="37" t="s">
        <v>23</v>
      </c>
      <c r="P11" s="37"/>
      <c r="Q11" s="35">
        <v>0</v>
      </c>
      <c r="R11" s="36">
        <v>0</v>
      </c>
      <c r="S11" s="17">
        <f t="shared" si="2"/>
        <v>0</v>
      </c>
      <c r="T11" s="12" t="str">
        <f t="shared" si="3"/>
        <v>－　</v>
      </c>
    </row>
    <row r="12" spans="1:20" ht="15" customHeight="1">
      <c r="A12" s="1"/>
      <c r="B12" s="51">
        <v>6</v>
      </c>
      <c r="C12" s="52">
        <v>55</v>
      </c>
      <c r="D12" s="6"/>
      <c r="E12" s="37" t="s">
        <v>54</v>
      </c>
      <c r="F12" s="37"/>
      <c r="G12" s="33">
        <v>489977</v>
      </c>
      <c r="H12" s="34">
        <v>440060</v>
      </c>
      <c r="I12" s="17">
        <f t="shared" si="0"/>
        <v>49917</v>
      </c>
      <c r="J12" s="12">
        <f t="shared" si="1"/>
        <v>11.3</v>
      </c>
      <c r="K12" s="1"/>
      <c r="M12" s="52">
        <v>26</v>
      </c>
      <c r="N12" s="6"/>
      <c r="O12" s="37" t="s">
        <v>25</v>
      </c>
      <c r="P12" s="37"/>
      <c r="Q12" s="33">
        <v>0</v>
      </c>
      <c r="R12" s="34">
        <v>0</v>
      </c>
      <c r="S12" s="17">
        <f t="shared" si="2"/>
        <v>0</v>
      </c>
      <c r="T12" s="12" t="str">
        <f t="shared" si="3"/>
        <v>－　</v>
      </c>
    </row>
    <row r="13" spans="1:20" ht="15" customHeight="1">
      <c r="A13" s="1"/>
      <c r="B13" s="51">
        <v>7</v>
      </c>
      <c r="C13" s="52">
        <v>8</v>
      </c>
      <c r="D13" s="6"/>
      <c r="E13" s="37" t="s">
        <v>8</v>
      </c>
      <c r="F13" s="37"/>
      <c r="G13" s="33">
        <v>2576546</v>
      </c>
      <c r="H13" s="34">
        <v>2373064</v>
      </c>
      <c r="I13" s="17">
        <f t="shared" si="0"/>
        <v>203482</v>
      </c>
      <c r="J13" s="12">
        <f t="shared" si="1"/>
        <v>8.6</v>
      </c>
      <c r="K13" s="1"/>
      <c r="M13" s="52">
        <v>44</v>
      </c>
      <c r="N13" s="6"/>
      <c r="O13" s="37" t="s">
        <v>43</v>
      </c>
      <c r="P13" s="37"/>
      <c r="Q13" s="33">
        <v>0</v>
      </c>
      <c r="R13" s="34">
        <v>0</v>
      </c>
      <c r="S13" s="17">
        <f t="shared" si="2"/>
        <v>0</v>
      </c>
      <c r="T13" s="12" t="str">
        <f t="shared" si="3"/>
        <v>－　</v>
      </c>
    </row>
    <row r="14" spans="1:11" ht="15" customHeight="1">
      <c r="A14" s="1"/>
      <c r="B14" s="51">
        <v>8</v>
      </c>
      <c r="C14" s="52">
        <v>65</v>
      </c>
      <c r="D14" s="6"/>
      <c r="E14" s="37" t="s">
        <v>64</v>
      </c>
      <c r="F14" s="37"/>
      <c r="G14" s="35">
        <v>770373</v>
      </c>
      <c r="H14" s="36">
        <v>711231</v>
      </c>
      <c r="I14" s="17">
        <f t="shared" si="0"/>
        <v>59142</v>
      </c>
      <c r="J14" s="12">
        <f t="shared" si="1"/>
        <v>8.3</v>
      </c>
      <c r="K14" s="1"/>
    </row>
    <row r="15" spans="1:11" ht="15" customHeight="1">
      <c r="A15" s="1"/>
      <c r="B15" s="51">
        <v>9</v>
      </c>
      <c r="C15" s="52">
        <v>54</v>
      </c>
      <c r="D15" s="6"/>
      <c r="E15" s="37" t="s">
        <v>53</v>
      </c>
      <c r="F15" s="37"/>
      <c r="G15" s="35">
        <v>702814</v>
      </c>
      <c r="H15" s="36">
        <v>655492</v>
      </c>
      <c r="I15" s="17">
        <f t="shared" si="0"/>
        <v>47322</v>
      </c>
      <c r="J15" s="12">
        <f t="shared" si="1"/>
        <v>7.2</v>
      </c>
      <c r="K15" s="1"/>
    </row>
    <row r="16" spans="1:11" ht="15" customHeight="1">
      <c r="A16" s="1"/>
      <c r="B16" s="51">
        <v>10</v>
      </c>
      <c r="C16" s="52">
        <v>17</v>
      </c>
      <c r="D16" s="6"/>
      <c r="E16" s="37" t="s">
        <v>17</v>
      </c>
      <c r="F16" s="37"/>
      <c r="G16" s="35">
        <v>1861784</v>
      </c>
      <c r="H16" s="36">
        <v>1739677</v>
      </c>
      <c r="I16" s="17">
        <f t="shared" si="0"/>
        <v>122107</v>
      </c>
      <c r="J16" s="12">
        <f t="shared" si="1"/>
        <v>7</v>
      </c>
      <c r="K16" s="1"/>
    </row>
    <row r="17" spans="1:11" ht="15" customHeight="1">
      <c r="A17" s="1"/>
      <c r="B17" s="51">
        <v>11</v>
      </c>
      <c r="C17" s="52">
        <v>69</v>
      </c>
      <c r="D17" s="14"/>
      <c r="E17" s="32" t="s">
        <v>67</v>
      </c>
      <c r="F17" s="32"/>
      <c r="G17" s="33">
        <v>1004374</v>
      </c>
      <c r="H17" s="34">
        <v>939048</v>
      </c>
      <c r="I17" s="17">
        <f t="shared" si="0"/>
        <v>65326</v>
      </c>
      <c r="J17" s="12">
        <f t="shared" si="1"/>
        <v>7</v>
      </c>
      <c r="K17" s="1"/>
    </row>
    <row r="18" spans="1:11" ht="15" customHeight="1">
      <c r="A18" s="1"/>
      <c r="B18" s="51">
        <v>12</v>
      </c>
      <c r="C18" s="52">
        <v>75</v>
      </c>
      <c r="D18" s="6"/>
      <c r="E18" s="37" t="s">
        <v>96</v>
      </c>
      <c r="F18" s="37"/>
      <c r="G18" s="35">
        <v>662746</v>
      </c>
      <c r="H18" s="36">
        <v>621844</v>
      </c>
      <c r="I18" s="17">
        <f t="shared" si="0"/>
        <v>40902</v>
      </c>
      <c r="J18" s="12">
        <f t="shared" si="1"/>
        <v>6.6</v>
      </c>
      <c r="K18" s="1"/>
    </row>
    <row r="19" spans="1:11" ht="15" customHeight="1">
      <c r="A19" s="1"/>
      <c r="B19" s="51">
        <v>13</v>
      </c>
      <c r="C19" s="52">
        <v>52</v>
      </c>
      <c r="D19" s="6"/>
      <c r="E19" s="37" t="s">
        <v>51</v>
      </c>
      <c r="F19" s="37"/>
      <c r="G19" s="33">
        <v>1278540</v>
      </c>
      <c r="H19" s="34">
        <v>1220431</v>
      </c>
      <c r="I19" s="17">
        <f t="shared" si="0"/>
        <v>58109</v>
      </c>
      <c r="J19" s="12">
        <f t="shared" si="1"/>
        <v>4.8</v>
      </c>
      <c r="K19" s="1"/>
    </row>
    <row r="20" spans="1:11" ht="15" customHeight="1">
      <c r="A20" s="1"/>
      <c r="B20" s="51">
        <v>14</v>
      </c>
      <c r="C20" s="52">
        <v>74</v>
      </c>
      <c r="D20" s="6"/>
      <c r="E20" s="37" t="s">
        <v>72</v>
      </c>
      <c r="F20" s="37"/>
      <c r="G20" s="33">
        <v>579047</v>
      </c>
      <c r="H20" s="34">
        <v>552793</v>
      </c>
      <c r="I20" s="17">
        <f t="shared" si="0"/>
        <v>26254</v>
      </c>
      <c r="J20" s="12">
        <f t="shared" si="1"/>
        <v>4.7</v>
      </c>
      <c r="K20" s="1"/>
    </row>
    <row r="21" spans="1:11" ht="15" customHeight="1">
      <c r="A21" s="1"/>
      <c r="B21" s="51">
        <v>15</v>
      </c>
      <c r="C21" s="52">
        <v>64</v>
      </c>
      <c r="D21" s="6"/>
      <c r="E21" s="37" t="s">
        <v>63</v>
      </c>
      <c r="F21" s="37"/>
      <c r="G21" s="35">
        <v>361258</v>
      </c>
      <c r="H21" s="36">
        <v>345513</v>
      </c>
      <c r="I21" s="17">
        <f t="shared" si="0"/>
        <v>15745</v>
      </c>
      <c r="J21" s="12">
        <f t="shared" si="1"/>
        <v>4.6</v>
      </c>
      <c r="K21" s="1"/>
    </row>
    <row r="22" spans="1:11" ht="15" customHeight="1">
      <c r="A22" s="1"/>
      <c r="B22" s="51">
        <v>16</v>
      </c>
      <c r="C22" s="52">
        <v>73</v>
      </c>
      <c r="D22" s="6"/>
      <c r="E22" s="37" t="s">
        <v>71</v>
      </c>
      <c r="F22" s="37"/>
      <c r="G22" s="33">
        <v>1768480</v>
      </c>
      <c r="H22" s="34">
        <v>1690338</v>
      </c>
      <c r="I22" s="17">
        <f t="shared" si="0"/>
        <v>78142</v>
      </c>
      <c r="J22" s="12">
        <f t="shared" si="1"/>
        <v>4.6</v>
      </c>
      <c r="K22" s="1"/>
    </row>
    <row r="23" spans="1:11" ht="15" customHeight="1">
      <c r="A23" s="1"/>
      <c r="B23" s="51">
        <v>17</v>
      </c>
      <c r="C23" s="52">
        <v>6</v>
      </c>
      <c r="D23" s="6"/>
      <c r="E23" s="37" t="s">
        <v>6</v>
      </c>
      <c r="F23" s="37"/>
      <c r="G23" s="33">
        <v>5635498</v>
      </c>
      <c r="H23" s="34">
        <v>5398581</v>
      </c>
      <c r="I23" s="17">
        <f t="shared" si="0"/>
        <v>236917</v>
      </c>
      <c r="J23" s="12">
        <f t="shared" si="1"/>
        <v>4.4</v>
      </c>
      <c r="K23" s="1"/>
    </row>
    <row r="24" spans="1:11" ht="15" customHeight="1">
      <c r="A24" s="1"/>
      <c r="B24" s="51">
        <v>18</v>
      </c>
      <c r="C24" s="52">
        <v>45</v>
      </c>
      <c r="D24" s="6"/>
      <c r="E24" s="37" t="s">
        <v>44</v>
      </c>
      <c r="F24" s="37"/>
      <c r="G24" s="33">
        <v>1603567</v>
      </c>
      <c r="H24" s="34">
        <v>1547791</v>
      </c>
      <c r="I24" s="17">
        <f t="shared" si="0"/>
        <v>55776</v>
      </c>
      <c r="J24" s="12">
        <f t="shared" si="1"/>
        <v>3.6</v>
      </c>
      <c r="K24" s="1"/>
    </row>
    <row r="25" spans="1:11" ht="15" customHeight="1">
      <c r="A25" s="1"/>
      <c r="B25" s="51">
        <v>19</v>
      </c>
      <c r="C25" s="52">
        <v>60</v>
      </c>
      <c r="D25" s="6"/>
      <c r="E25" s="37" t="s">
        <v>59</v>
      </c>
      <c r="F25" s="37"/>
      <c r="G25" s="33">
        <v>833399</v>
      </c>
      <c r="H25" s="34">
        <v>805013</v>
      </c>
      <c r="I25" s="17">
        <f t="shared" si="0"/>
        <v>28386</v>
      </c>
      <c r="J25" s="12">
        <f t="shared" si="1"/>
        <v>3.5</v>
      </c>
      <c r="K25" s="1"/>
    </row>
    <row r="26" spans="1:11" ht="15" customHeight="1">
      <c r="A26" s="1"/>
      <c r="B26" s="51">
        <v>20</v>
      </c>
      <c r="C26" s="52">
        <v>49</v>
      </c>
      <c r="D26" s="6"/>
      <c r="E26" s="37" t="s">
        <v>48</v>
      </c>
      <c r="F26" s="37"/>
      <c r="G26" s="35">
        <v>1651088</v>
      </c>
      <c r="H26" s="36">
        <v>1598955</v>
      </c>
      <c r="I26" s="17">
        <f t="shared" si="0"/>
        <v>52133</v>
      </c>
      <c r="J26" s="12">
        <f t="shared" si="1"/>
        <v>3.3</v>
      </c>
      <c r="K26" s="1"/>
    </row>
    <row r="27" spans="1:11" ht="15" customHeight="1">
      <c r="A27" s="1"/>
      <c r="B27" s="51">
        <v>21</v>
      </c>
      <c r="C27" s="52">
        <v>71</v>
      </c>
      <c r="D27" s="6"/>
      <c r="E27" s="37" t="s">
        <v>69</v>
      </c>
      <c r="F27" s="37"/>
      <c r="G27" s="35">
        <v>778551</v>
      </c>
      <c r="H27" s="36">
        <v>755961</v>
      </c>
      <c r="I27" s="17">
        <f t="shared" si="0"/>
        <v>22590</v>
      </c>
      <c r="J27" s="12">
        <f t="shared" si="1"/>
        <v>3</v>
      </c>
      <c r="K27" s="1"/>
    </row>
    <row r="28" spans="1:11" ht="15" customHeight="1">
      <c r="A28" s="1"/>
      <c r="B28" s="51">
        <v>22</v>
      </c>
      <c r="C28" s="52">
        <v>29</v>
      </c>
      <c r="D28" s="6"/>
      <c r="E28" s="37" t="s">
        <v>28</v>
      </c>
      <c r="F28" s="37"/>
      <c r="G28" s="35">
        <v>873998</v>
      </c>
      <c r="H28" s="36">
        <v>853938</v>
      </c>
      <c r="I28" s="17">
        <f t="shared" si="0"/>
        <v>20060</v>
      </c>
      <c r="J28" s="12">
        <f t="shared" si="1"/>
        <v>2.3</v>
      </c>
      <c r="K28" s="1"/>
    </row>
    <row r="29" spans="1:11" ht="15" customHeight="1">
      <c r="A29" s="1"/>
      <c r="B29" s="51">
        <v>23</v>
      </c>
      <c r="C29" s="52">
        <v>84</v>
      </c>
      <c r="D29" s="6"/>
      <c r="E29" s="37" t="s">
        <v>81</v>
      </c>
      <c r="F29" s="37"/>
      <c r="G29" s="35">
        <v>1571081</v>
      </c>
      <c r="H29" s="36">
        <v>1538465</v>
      </c>
      <c r="I29" s="17">
        <f t="shared" si="0"/>
        <v>32616</v>
      </c>
      <c r="J29" s="12">
        <f t="shared" si="1"/>
        <v>2.1</v>
      </c>
      <c r="K29" s="1"/>
    </row>
    <row r="30" spans="1:11" ht="15" customHeight="1">
      <c r="A30" s="1"/>
      <c r="B30" s="51">
        <v>24</v>
      </c>
      <c r="C30" s="52">
        <v>16</v>
      </c>
      <c r="D30" s="6"/>
      <c r="E30" s="37" t="s">
        <v>16</v>
      </c>
      <c r="F30" s="37"/>
      <c r="G30" s="33">
        <v>2483099</v>
      </c>
      <c r="H30" s="34">
        <v>2434370</v>
      </c>
      <c r="I30" s="17">
        <f t="shared" si="0"/>
        <v>48729</v>
      </c>
      <c r="J30" s="12">
        <f t="shared" si="1"/>
        <v>2</v>
      </c>
      <c r="K30" s="1"/>
    </row>
    <row r="31" spans="1:11" ht="15" customHeight="1">
      <c r="A31" s="1"/>
      <c r="B31" s="51">
        <v>25</v>
      </c>
      <c r="C31" s="52">
        <v>72</v>
      </c>
      <c r="D31" s="6"/>
      <c r="E31" s="37" t="s">
        <v>70</v>
      </c>
      <c r="F31" s="37"/>
      <c r="G31" s="35">
        <v>1249653</v>
      </c>
      <c r="H31" s="36">
        <v>1242384</v>
      </c>
      <c r="I31" s="17">
        <f t="shared" si="0"/>
        <v>7269</v>
      </c>
      <c r="J31" s="12">
        <f t="shared" si="1"/>
        <v>0.6</v>
      </c>
      <c r="K31" s="1"/>
    </row>
    <row r="32" spans="1:11" ht="15" customHeight="1">
      <c r="A32" s="1"/>
      <c r="B32" s="51">
        <v>26</v>
      </c>
      <c r="C32" s="52">
        <v>59</v>
      </c>
      <c r="D32" s="6"/>
      <c r="E32" s="37" t="s">
        <v>58</v>
      </c>
      <c r="F32" s="37"/>
      <c r="G32" s="35">
        <v>734323</v>
      </c>
      <c r="H32" s="36">
        <v>731685</v>
      </c>
      <c r="I32" s="17">
        <f t="shared" si="0"/>
        <v>2638</v>
      </c>
      <c r="J32" s="12">
        <f t="shared" si="1"/>
        <v>0.4</v>
      </c>
      <c r="K32" s="1"/>
    </row>
    <row r="33" spans="1:11" ht="15" customHeight="1">
      <c r="A33" s="1"/>
      <c r="B33" s="51">
        <v>27</v>
      </c>
      <c r="C33" s="52">
        <v>53</v>
      </c>
      <c r="D33" s="6"/>
      <c r="E33" s="37" t="s">
        <v>52</v>
      </c>
      <c r="F33" s="37"/>
      <c r="G33" s="35">
        <v>1231276</v>
      </c>
      <c r="H33" s="36">
        <v>1227922</v>
      </c>
      <c r="I33" s="17">
        <f t="shared" si="0"/>
        <v>3354</v>
      </c>
      <c r="J33" s="12">
        <f t="shared" si="1"/>
        <v>0.3</v>
      </c>
      <c r="K33" s="1"/>
    </row>
    <row r="34" spans="1:11" ht="15" customHeight="1">
      <c r="A34" s="1"/>
      <c r="B34" s="51">
        <v>28</v>
      </c>
      <c r="C34" s="52">
        <v>80</v>
      </c>
      <c r="D34" s="6"/>
      <c r="E34" s="37" t="s">
        <v>77</v>
      </c>
      <c r="F34" s="37"/>
      <c r="G34" s="33">
        <v>1363474</v>
      </c>
      <c r="H34" s="34">
        <v>1360059</v>
      </c>
      <c r="I34" s="17">
        <f t="shared" si="0"/>
        <v>3415</v>
      </c>
      <c r="J34" s="12">
        <f t="shared" si="1"/>
        <v>0.3</v>
      </c>
      <c r="K34" s="1"/>
    </row>
    <row r="35" spans="1:11" ht="15" customHeight="1">
      <c r="A35" s="1"/>
      <c r="B35" s="51">
        <v>29</v>
      </c>
      <c r="C35" s="52">
        <v>70</v>
      </c>
      <c r="D35" s="6"/>
      <c r="E35" s="37" t="s">
        <v>68</v>
      </c>
      <c r="F35" s="37"/>
      <c r="G35" s="35">
        <v>575794</v>
      </c>
      <c r="H35" s="36">
        <v>577558</v>
      </c>
      <c r="I35" s="17">
        <f t="shared" si="0"/>
        <v>-1764</v>
      </c>
      <c r="J35" s="12">
        <f t="shared" si="1"/>
        <v>-0.3</v>
      </c>
      <c r="K35" s="1"/>
    </row>
    <row r="36" spans="1:11" ht="15" customHeight="1">
      <c r="A36" s="1"/>
      <c r="B36" s="51">
        <v>30</v>
      </c>
      <c r="C36" s="52">
        <v>14</v>
      </c>
      <c r="D36" s="6"/>
      <c r="E36" s="37" t="s">
        <v>14</v>
      </c>
      <c r="F36" s="37"/>
      <c r="G36" s="35">
        <v>2141526</v>
      </c>
      <c r="H36" s="36">
        <v>2150177</v>
      </c>
      <c r="I36" s="17">
        <f t="shared" si="0"/>
        <v>-8651</v>
      </c>
      <c r="J36" s="12">
        <f t="shared" si="1"/>
        <v>-0.4</v>
      </c>
      <c r="K36" s="1"/>
    </row>
    <row r="37" spans="1:11" ht="15" customHeight="1">
      <c r="A37" s="1"/>
      <c r="B37" s="51">
        <v>31</v>
      </c>
      <c r="C37" s="52">
        <v>28</v>
      </c>
      <c r="D37" s="6"/>
      <c r="E37" s="37" t="s">
        <v>27</v>
      </c>
      <c r="F37" s="37"/>
      <c r="G37" s="35">
        <v>1630821</v>
      </c>
      <c r="H37" s="36">
        <v>1636899</v>
      </c>
      <c r="I37" s="17">
        <f t="shared" si="0"/>
        <v>-6078</v>
      </c>
      <c r="J37" s="12">
        <f t="shared" si="1"/>
        <v>-0.4</v>
      </c>
      <c r="K37" s="1"/>
    </row>
    <row r="38" spans="1:11" ht="15" customHeight="1">
      <c r="A38" s="1"/>
      <c r="B38" s="51">
        <v>32</v>
      </c>
      <c r="C38" s="52">
        <v>58</v>
      </c>
      <c r="D38" s="6"/>
      <c r="E38" s="37" t="s">
        <v>57</v>
      </c>
      <c r="F38" s="37"/>
      <c r="G38" s="35">
        <v>1227428</v>
      </c>
      <c r="H38" s="36">
        <v>1232045</v>
      </c>
      <c r="I38" s="17">
        <f t="shared" si="0"/>
        <v>-4617</v>
      </c>
      <c r="J38" s="12">
        <f t="shared" si="1"/>
        <v>-0.4</v>
      </c>
      <c r="K38" s="1"/>
    </row>
    <row r="39" spans="1:11" ht="15" customHeight="1">
      <c r="A39" s="1"/>
      <c r="B39" s="51">
        <v>33</v>
      </c>
      <c r="C39" s="52">
        <v>82</v>
      </c>
      <c r="D39" s="6"/>
      <c r="E39" s="37" t="s">
        <v>79</v>
      </c>
      <c r="F39" s="37"/>
      <c r="G39" s="35">
        <v>1406227</v>
      </c>
      <c r="H39" s="36">
        <v>1412017</v>
      </c>
      <c r="I39" s="17">
        <f aca="true" t="shared" si="4" ref="I39:I70">G39-H39</f>
        <v>-5790</v>
      </c>
      <c r="J39" s="12">
        <f aca="true" t="shared" si="5" ref="J39:J70">IF(H39=0,IF(G39=0,"－　","皆増　"),IF(G39=0,"皆減　",ROUND(I39/H39*100,1)))</f>
        <v>-0.4</v>
      </c>
      <c r="K39" s="1"/>
    </row>
    <row r="40" spans="1:11" ht="15" customHeight="1">
      <c r="A40" s="1"/>
      <c r="B40" s="51">
        <v>34</v>
      </c>
      <c r="C40" s="52">
        <v>76</v>
      </c>
      <c r="D40" s="6"/>
      <c r="E40" s="37" t="s">
        <v>73</v>
      </c>
      <c r="F40" s="37"/>
      <c r="G40" s="35">
        <v>906541</v>
      </c>
      <c r="H40" s="36">
        <v>911153</v>
      </c>
      <c r="I40" s="17">
        <f t="shared" si="4"/>
        <v>-4612</v>
      </c>
      <c r="J40" s="12">
        <f t="shared" si="5"/>
        <v>-0.5</v>
      </c>
      <c r="K40" s="1"/>
    </row>
    <row r="41" spans="1:11" ht="15" customHeight="1">
      <c r="A41" s="1"/>
      <c r="B41" s="51">
        <v>35</v>
      </c>
      <c r="C41" s="52">
        <v>68</v>
      </c>
      <c r="D41" s="14"/>
      <c r="E41" s="32" t="s">
        <v>66</v>
      </c>
      <c r="F41" s="32"/>
      <c r="G41" s="30">
        <v>1292270</v>
      </c>
      <c r="H41" s="31">
        <v>1299777</v>
      </c>
      <c r="I41" s="17">
        <f t="shared" si="4"/>
        <v>-7507</v>
      </c>
      <c r="J41" s="12">
        <f t="shared" si="5"/>
        <v>-0.6</v>
      </c>
      <c r="K41" s="1"/>
    </row>
    <row r="42" spans="1:11" ht="15" customHeight="1">
      <c r="A42" s="1"/>
      <c r="B42" s="51">
        <v>36</v>
      </c>
      <c r="C42" s="52">
        <v>62</v>
      </c>
      <c r="D42" s="6"/>
      <c r="E42" s="37" t="s">
        <v>61</v>
      </c>
      <c r="F42" s="37"/>
      <c r="G42" s="28">
        <v>857858</v>
      </c>
      <c r="H42" s="38">
        <v>863510</v>
      </c>
      <c r="I42" s="17">
        <f t="shared" si="4"/>
        <v>-5652</v>
      </c>
      <c r="J42" s="12">
        <f t="shared" si="5"/>
        <v>-0.7</v>
      </c>
      <c r="K42" s="1"/>
    </row>
    <row r="43" spans="1:11" ht="15" customHeight="1">
      <c r="A43" s="1"/>
      <c r="B43" s="51">
        <v>37</v>
      </c>
      <c r="C43" s="52">
        <v>57</v>
      </c>
      <c r="D43" s="6"/>
      <c r="E43" s="37" t="s">
        <v>56</v>
      </c>
      <c r="F43" s="37"/>
      <c r="G43" s="28">
        <v>846312</v>
      </c>
      <c r="H43" s="38">
        <v>853123</v>
      </c>
      <c r="I43" s="17">
        <f t="shared" si="4"/>
        <v>-6811</v>
      </c>
      <c r="J43" s="12">
        <f t="shared" si="5"/>
        <v>-0.8</v>
      </c>
      <c r="K43" s="1"/>
    </row>
    <row r="44" spans="1:11" ht="15" customHeight="1">
      <c r="A44" s="1"/>
      <c r="B44" s="51">
        <v>38</v>
      </c>
      <c r="C44" s="52">
        <v>85</v>
      </c>
      <c r="D44" s="6"/>
      <c r="E44" s="37" t="s">
        <v>82</v>
      </c>
      <c r="F44" s="37"/>
      <c r="G44" s="30">
        <v>1970753</v>
      </c>
      <c r="H44" s="31">
        <v>1991979</v>
      </c>
      <c r="I44" s="17">
        <f t="shared" si="4"/>
        <v>-21226</v>
      </c>
      <c r="J44" s="12">
        <f t="shared" si="5"/>
        <v>-1.1</v>
      </c>
      <c r="K44" s="1"/>
    </row>
    <row r="45" spans="1:11" ht="15" customHeight="1">
      <c r="A45" s="1"/>
      <c r="B45" s="51">
        <v>39</v>
      </c>
      <c r="C45" s="53">
        <v>56</v>
      </c>
      <c r="D45" s="6"/>
      <c r="E45" s="37" t="s">
        <v>55</v>
      </c>
      <c r="F45" s="37"/>
      <c r="G45" s="28">
        <v>1131401</v>
      </c>
      <c r="H45" s="38">
        <v>1145793</v>
      </c>
      <c r="I45" s="17">
        <f t="shared" si="4"/>
        <v>-14392</v>
      </c>
      <c r="J45" s="12">
        <f t="shared" si="5"/>
        <v>-1.3</v>
      </c>
      <c r="K45" s="1"/>
    </row>
    <row r="46" spans="1:11" ht="15" customHeight="1">
      <c r="A46" s="1"/>
      <c r="B46" s="57">
        <v>40</v>
      </c>
      <c r="C46" s="52">
        <v>46</v>
      </c>
      <c r="D46" s="14"/>
      <c r="E46" s="32" t="s">
        <v>45</v>
      </c>
      <c r="F46" s="32"/>
      <c r="G46" s="28">
        <v>980662</v>
      </c>
      <c r="H46" s="38">
        <v>994447</v>
      </c>
      <c r="I46" s="17">
        <f t="shared" si="4"/>
        <v>-13785</v>
      </c>
      <c r="J46" s="12">
        <f t="shared" si="5"/>
        <v>-1.4</v>
      </c>
      <c r="K46" s="1"/>
    </row>
    <row r="47" spans="1:11" ht="15" customHeight="1">
      <c r="A47" s="1"/>
      <c r="B47" s="9">
        <v>41</v>
      </c>
      <c r="C47" s="54">
        <v>83</v>
      </c>
      <c r="D47" s="6"/>
      <c r="E47" s="37" t="s">
        <v>80</v>
      </c>
      <c r="F47" s="37"/>
      <c r="G47" s="28">
        <v>1735544</v>
      </c>
      <c r="H47" s="38">
        <v>1777179</v>
      </c>
      <c r="I47" s="17">
        <f t="shared" si="4"/>
        <v>-41635</v>
      </c>
      <c r="J47" s="12">
        <f t="shared" si="5"/>
        <v>-2.3</v>
      </c>
      <c r="K47" s="1"/>
    </row>
    <row r="48" spans="1:11" ht="13.5" customHeight="1">
      <c r="A48" s="1"/>
      <c r="B48" s="51">
        <v>42</v>
      </c>
      <c r="C48" s="52">
        <v>5</v>
      </c>
      <c r="D48" s="6"/>
      <c r="E48" s="37" t="s">
        <v>5</v>
      </c>
      <c r="F48" s="37"/>
      <c r="G48" s="28">
        <v>3109156</v>
      </c>
      <c r="H48" s="38">
        <v>3185521</v>
      </c>
      <c r="I48" s="17">
        <f t="shared" si="4"/>
        <v>-76365</v>
      </c>
      <c r="J48" s="12">
        <f t="shared" si="5"/>
        <v>-2.4</v>
      </c>
      <c r="K48" s="1"/>
    </row>
    <row r="49" spans="1:11" ht="13.5" customHeight="1">
      <c r="A49" s="1"/>
      <c r="B49" s="51">
        <v>43</v>
      </c>
      <c r="C49" s="52">
        <v>50</v>
      </c>
      <c r="D49" s="6"/>
      <c r="E49" s="37" t="s">
        <v>49</v>
      </c>
      <c r="F49" s="37"/>
      <c r="G49" s="28">
        <v>967204</v>
      </c>
      <c r="H49" s="38">
        <v>990949</v>
      </c>
      <c r="I49" s="17">
        <f t="shared" si="4"/>
        <v>-23745</v>
      </c>
      <c r="J49" s="12">
        <f t="shared" si="5"/>
        <v>-2.4</v>
      </c>
      <c r="K49" s="1"/>
    </row>
    <row r="50" spans="1:11" ht="13.5" customHeight="1">
      <c r="A50" s="1"/>
      <c r="B50" s="51">
        <v>44</v>
      </c>
      <c r="C50" s="52">
        <v>30</v>
      </c>
      <c r="D50" s="6"/>
      <c r="E50" s="37" t="s">
        <v>29</v>
      </c>
      <c r="F50" s="37"/>
      <c r="G50" s="30">
        <v>1560688</v>
      </c>
      <c r="H50" s="31">
        <v>1600111</v>
      </c>
      <c r="I50" s="17">
        <f t="shared" si="4"/>
        <v>-39423</v>
      </c>
      <c r="J50" s="12">
        <f t="shared" si="5"/>
        <v>-2.5</v>
      </c>
      <c r="K50" s="1"/>
    </row>
    <row r="51" spans="1:11" ht="13.5" customHeight="1">
      <c r="A51" s="1"/>
      <c r="B51" s="51">
        <v>45</v>
      </c>
      <c r="C51" s="52">
        <v>78</v>
      </c>
      <c r="D51" s="14"/>
      <c r="E51" s="32" t="s">
        <v>75</v>
      </c>
      <c r="F51" s="32"/>
      <c r="G51" s="30">
        <v>1660014</v>
      </c>
      <c r="H51" s="31">
        <v>1703611</v>
      </c>
      <c r="I51" s="17">
        <f t="shared" si="4"/>
        <v>-43597</v>
      </c>
      <c r="J51" s="12">
        <f t="shared" si="5"/>
        <v>-2.6</v>
      </c>
      <c r="K51" s="1"/>
    </row>
    <row r="52" spans="1:11" ht="13.5" customHeight="1">
      <c r="A52" s="1"/>
      <c r="B52" s="51">
        <v>46</v>
      </c>
      <c r="C52" s="52">
        <v>10</v>
      </c>
      <c r="D52" s="6"/>
      <c r="E52" s="37" t="s">
        <v>10</v>
      </c>
      <c r="F52" s="37"/>
      <c r="G52" s="28">
        <v>2241195</v>
      </c>
      <c r="H52" s="38">
        <v>2317320</v>
      </c>
      <c r="I52" s="17">
        <f t="shared" si="4"/>
        <v>-76125</v>
      </c>
      <c r="J52" s="12">
        <f t="shared" si="5"/>
        <v>-3.3</v>
      </c>
      <c r="K52" s="1"/>
    </row>
    <row r="53" spans="1:11" ht="13.5" customHeight="1">
      <c r="A53" s="1"/>
      <c r="B53" s="51">
        <v>47</v>
      </c>
      <c r="C53" s="52">
        <v>36</v>
      </c>
      <c r="D53" s="14"/>
      <c r="E53" s="32" t="s">
        <v>35</v>
      </c>
      <c r="F53" s="32"/>
      <c r="G53" s="30">
        <v>1860540</v>
      </c>
      <c r="H53" s="31">
        <v>1931018</v>
      </c>
      <c r="I53" s="17">
        <f t="shared" si="4"/>
        <v>-70478</v>
      </c>
      <c r="J53" s="12">
        <f t="shared" si="5"/>
        <v>-3.6</v>
      </c>
      <c r="K53" s="1"/>
    </row>
    <row r="54" spans="1:11" ht="13.5" customHeight="1">
      <c r="A54" s="1"/>
      <c r="B54" s="51">
        <v>48</v>
      </c>
      <c r="C54" s="52">
        <v>32</v>
      </c>
      <c r="D54" s="6"/>
      <c r="E54" s="37" t="s">
        <v>31</v>
      </c>
      <c r="F54" s="37"/>
      <c r="G54" s="30">
        <v>3683845</v>
      </c>
      <c r="H54" s="31">
        <v>3824270</v>
      </c>
      <c r="I54" s="17">
        <f t="shared" si="4"/>
        <v>-140425</v>
      </c>
      <c r="J54" s="12">
        <f t="shared" si="5"/>
        <v>-3.7</v>
      </c>
      <c r="K54" s="1"/>
    </row>
    <row r="55" spans="1:11" ht="13.5" customHeight="1">
      <c r="A55" s="1"/>
      <c r="B55" s="51">
        <v>49</v>
      </c>
      <c r="C55" s="52">
        <v>12</v>
      </c>
      <c r="D55" s="6"/>
      <c r="E55" s="37" t="s">
        <v>12</v>
      </c>
      <c r="F55" s="37"/>
      <c r="G55" s="28">
        <v>5067145</v>
      </c>
      <c r="H55" s="38">
        <v>5295763</v>
      </c>
      <c r="I55" s="17">
        <f t="shared" si="4"/>
        <v>-228618</v>
      </c>
      <c r="J55" s="12">
        <f t="shared" si="5"/>
        <v>-4.3</v>
      </c>
      <c r="K55" s="1"/>
    </row>
    <row r="56" spans="1:11" ht="13.5" customHeight="1">
      <c r="A56" s="1"/>
      <c r="B56" s="51">
        <v>50</v>
      </c>
      <c r="C56" s="52">
        <v>40</v>
      </c>
      <c r="D56" s="6"/>
      <c r="E56" s="37" t="s">
        <v>38</v>
      </c>
      <c r="F56" s="37"/>
      <c r="G56" s="28">
        <v>1508300</v>
      </c>
      <c r="H56" s="38">
        <v>1575504</v>
      </c>
      <c r="I56" s="17">
        <f t="shared" si="4"/>
        <v>-67204</v>
      </c>
      <c r="J56" s="12">
        <f t="shared" si="5"/>
        <v>-4.3</v>
      </c>
      <c r="K56" s="1"/>
    </row>
    <row r="57" spans="1:11" ht="13.5" customHeight="1">
      <c r="A57" s="1"/>
      <c r="B57" s="51">
        <v>51</v>
      </c>
      <c r="C57" s="52">
        <v>15</v>
      </c>
      <c r="D57" s="14"/>
      <c r="E57" s="32" t="s">
        <v>15</v>
      </c>
      <c r="F57" s="32"/>
      <c r="G57" s="28">
        <v>2194649</v>
      </c>
      <c r="H57" s="38">
        <v>2302701</v>
      </c>
      <c r="I57" s="17">
        <f t="shared" si="4"/>
        <v>-108052</v>
      </c>
      <c r="J57" s="12">
        <f t="shared" si="5"/>
        <v>-4.7</v>
      </c>
      <c r="K57" s="1"/>
    </row>
    <row r="58" spans="1:11" ht="13.5" customHeight="1">
      <c r="A58" s="1"/>
      <c r="B58" s="51">
        <v>52</v>
      </c>
      <c r="C58" s="52">
        <v>35</v>
      </c>
      <c r="D58" s="6"/>
      <c r="E58" s="37" t="s">
        <v>34</v>
      </c>
      <c r="F58" s="37"/>
      <c r="G58" s="28">
        <v>1799645</v>
      </c>
      <c r="H58" s="38">
        <v>1901411</v>
      </c>
      <c r="I58" s="17">
        <f t="shared" si="4"/>
        <v>-101766</v>
      </c>
      <c r="J58" s="12">
        <f t="shared" si="5"/>
        <v>-5.4</v>
      </c>
      <c r="K58" s="1"/>
    </row>
    <row r="59" spans="1:11" ht="13.5" customHeight="1">
      <c r="A59" s="1"/>
      <c r="B59" s="51">
        <v>53</v>
      </c>
      <c r="C59" s="52">
        <v>39</v>
      </c>
      <c r="D59" s="6"/>
      <c r="E59" s="37" t="s">
        <v>37</v>
      </c>
      <c r="F59" s="37"/>
      <c r="G59" s="30">
        <v>1103221</v>
      </c>
      <c r="H59" s="31">
        <v>1180946</v>
      </c>
      <c r="I59" s="17">
        <f t="shared" si="4"/>
        <v>-77725</v>
      </c>
      <c r="J59" s="12">
        <f t="shared" si="5"/>
        <v>-6.6</v>
      </c>
      <c r="K59" s="1"/>
    </row>
    <row r="60" spans="1:11" ht="13.5" customHeight="1">
      <c r="A60" s="1"/>
      <c r="B60" s="51">
        <v>54</v>
      </c>
      <c r="C60" s="52">
        <v>38</v>
      </c>
      <c r="D60" s="6"/>
      <c r="E60" s="37" t="s">
        <v>93</v>
      </c>
      <c r="F60" s="37"/>
      <c r="G60" s="30">
        <v>894009</v>
      </c>
      <c r="H60" s="31">
        <v>975298</v>
      </c>
      <c r="I60" s="17">
        <f t="shared" si="4"/>
        <v>-81289</v>
      </c>
      <c r="J60" s="12">
        <f t="shared" si="5"/>
        <v>-8.3</v>
      </c>
      <c r="K60" s="1"/>
    </row>
    <row r="61" spans="1:11" ht="13.5" customHeight="1">
      <c r="A61" s="1"/>
      <c r="B61" s="51">
        <v>55</v>
      </c>
      <c r="C61" s="52">
        <v>23</v>
      </c>
      <c r="D61" s="6"/>
      <c r="E61" s="37" t="s">
        <v>92</v>
      </c>
      <c r="F61" s="37"/>
      <c r="G61" s="28">
        <v>1707934</v>
      </c>
      <c r="H61" s="38">
        <v>1867138</v>
      </c>
      <c r="I61" s="17">
        <f t="shared" si="4"/>
        <v>-159204</v>
      </c>
      <c r="J61" s="12">
        <f t="shared" si="5"/>
        <v>-8.5</v>
      </c>
      <c r="K61" s="1"/>
    </row>
    <row r="62" spans="1:11" ht="13.5" customHeight="1">
      <c r="A62" s="1"/>
      <c r="B62" s="51">
        <v>56</v>
      </c>
      <c r="C62" s="52">
        <v>41</v>
      </c>
      <c r="D62" s="6"/>
      <c r="E62" s="37" t="s">
        <v>40</v>
      </c>
      <c r="F62" s="37"/>
      <c r="G62" s="28">
        <v>613071</v>
      </c>
      <c r="H62" s="38">
        <v>674303</v>
      </c>
      <c r="I62" s="17">
        <f t="shared" si="4"/>
        <v>-61232</v>
      </c>
      <c r="J62" s="12">
        <f t="shared" si="5"/>
        <v>-9.1</v>
      </c>
      <c r="K62" s="1"/>
    </row>
    <row r="63" spans="1:11" ht="13.5" customHeight="1">
      <c r="A63" s="1"/>
      <c r="B63" s="51">
        <v>57</v>
      </c>
      <c r="C63" s="52">
        <v>1</v>
      </c>
      <c r="D63" s="6"/>
      <c r="E63" s="37" t="s">
        <v>91</v>
      </c>
      <c r="F63" s="37"/>
      <c r="G63" s="28">
        <v>2779299</v>
      </c>
      <c r="H63" s="38">
        <v>3066078</v>
      </c>
      <c r="I63" s="17">
        <f t="shared" si="4"/>
        <v>-286779</v>
      </c>
      <c r="J63" s="12">
        <f t="shared" si="5"/>
        <v>-9.4</v>
      </c>
      <c r="K63" s="1"/>
    </row>
    <row r="64" spans="1:11" ht="13.5" customHeight="1">
      <c r="A64" s="1"/>
      <c r="B64" s="51">
        <v>58</v>
      </c>
      <c r="C64" s="52">
        <v>20</v>
      </c>
      <c r="D64" s="6"/>
      <c r="E64" s="37" t="s">
        <v>20</v>
      </c>
      <c r="F64" s="37"/>
      <c r="G64" s="28">
        <v>1319998</v>
      </c>
      <c r="H64" s="38">
        <v>1456337</v>
      </c>
      <c r="I64" s="17">
        <f t="shared" si="4"/>
        <v>-136339</v>
      </c>
      <c r="J64" s="12">
        <f t="shared" si="5"/>
        <v>-9.4</v>
      </c>
      <c r="K64" s="1"/>
    </row>
    <row r="65" spans="1:11" ht="13.5" customHeight="1">
      <c r="A65" s="1"/>
      <c r="B65" s="51">
        <v>59</v>
      </c>
      <c r="C65" s="52">
        <v>37</v>
      </c>
      <c r="D65" s="6"/>
      <c r="E65" s="37" t="s">
        <v>36</v>
      </c>
      <c r="F65" s="37"/>
      <c r="G65" s="28">
        <v>1847606</v>
      </c>
      <c r="H65" s="38">
        <v>2047190</v>
      </c>
      <c r="I65" s="17">
        <f t="shared" si="4"/>
        <v>-199584</v>
      </c>
      <c r="J65" s="12">
        <f t="shared" si="5"/>
        <v>-9.7</v>
      </c>
      <c r="K65" s="1"/>
    </row>
    <row r="66" spans="1:11" ht="13.5" customHeight="1">
      <c r="A66" s="1"/>
      <c r="B66" s="51">
        <v>60</v>
      </c>
      <c r="C66" s="52">
        <v>51</v>
      </c>
      <c r="D66" s="6"/>
      <c r="E66" s="37" t="s">
        <v>50</v>
      </c>
      <c r="F66" s="37"/>
      <c r="G66" s="30">
        <v>419630</v>
      </c>
      <c r="H66" s="31">
        <v>466547</v>
      </c>
      <c r="I66" s="17">
        <f t="shared" si="4"/>
        <v>-46917</v>
      </c>
      <c r="J66" s="12">
        <f t="shared" si="5"/>
        <v>-10.1</v>
      </c>
      <c r="K66" s="1"/>
    </row>
    <row r="67" spans="1:11" ht="13.5" customHeight="1">
      <c r="A67" s="1"/>
      <c r="B67" s="51">
        <v>61</v>
      </c>
      <c r="C67" s="52">
        <v>9</v>
      </c>
      <c r="D67" s="6"/>
      <c r="E67" s="37" t="s">
        <v>9</v>
      </c>
      <c r="F67" s="37"/>
      <c r="G67" s="28">
        <v>2127726</v>
      </c>
      <c r="H67" s="38">
        <v>2371785</v>
      </c>
      <c r="I67" s="17">
        <f t="shared" si="4"/>
        <v>-244059</v>
      </c>
      <c r="J67" s="12">
        <f t="shared" si="5"/>
        <v>-10.3</v>
      </c>
      <c r="K67" s="1"/>
    </row>
    <row r="68" spans="1:11" ht="13.5" customHeight="1">
      <c r="A68" s="1"/>
      <c r="B68" s="51">
        <v>62</v>
      </c>
      <c r="C68" s="52">
        <v>79</v>
      </c>
      <c r="D68" s="14"/>
      <c r="E68" s="32" t="s">
        <v>76</v>
      </c>
      <c r="F68" s="32"/>
      <c r="G68" s="28">
        <v>1137455</v>
      </c>
      <c r="H68" s="38">
        <v>1281731</v>
      </c>
      <c r="I68" s="17">
        <f t="shared" si="4"/>
        <v>-144276</v>
      </c>
      <c r="J68" s="12">
        <f t="shared" si="5"/>
        <v>-11.3</v>
      </c>
      <c r="K68" s="1"/>
    </row>
    <row r="69" spans="1:11" ht="13.5" customHeight="1">
      <c r="A69" s="1"/>
      <c r="B69" s="51">
        <v>63</v>
      </c>
      <c r="C69" s="52">
        <v>42</v>
      </c>
      <c r="D69" s="6"/>
      <c r="E69" s="37" t="s">
        <v>41</v>
      </c>
      <c r="F69" s="37"/>
      <c r="G69" s="30">
        <v>959336</v>
      </c>
      <c r="H69" s="31">
        <v>1090019</v>
      </c>
      <c r="I69" s="17">
        <f t="shared" si="4"/>
        <v>-130683</v>
      </c>
      <c r="J69" s="12">
        <f t="shared" si="5"/>
        <v>-12</v>
      </c>
      <c r="K69" s="1"/>
    </row>
    <row r="70" spans="1:11" ht="13.5" customHeight="1">
      <c r="A70" s="1"/>
      <c r="B70" s="51">
        <v>64</v>
      </c>
      <c r="C70" s="52">
        <v>3</v>
      </c>
      <c r="D70" s="6"/>
      <c r="E70" s="37" t="s">
        <v>3</v>
      </c>
      <c r="F70" s="37"/>
      <c r="G70" s="28">
        <v>1257221</v>
      </c>
      <c r="H70" s="38">
        <v>1461671</v>
      </c>
      <c r="I70" s="17">
        <f t="shared" si="4"/>
        <v>-204450</v>
      </c>
      <c r="J70" s="12">
        <f t="shared" si="5"/>
        <v>-14</v>
      </c>
      <c r="K70" s="1"/>
    </row>
    <row r="71" spans="1:11" ht="13.5" customHeight="1">
      <c r="A71" s="1"/>
      <c r="B71" s="51">
        <v>65</v>
      </c>
      <c r="C71" s="52">
        <v>77</v>
      </c>
      <c r="D71" s="6"/>
      <c r="E71" s="37" t="s">
        <v>74</v>
      </c>
      <c r="F71" s="37"/>
      <c r="G71" s="30">
        <v>343438</v>
      </c>
      <c r="H71" s="31">
        <v>404136</v>
      </c>
      <c r="I71" s="17">
        <f aca="true" t="shared" si="6" ref="I71:I94">G71-H71</f>
        <v>-60698</v>
      </c>
      <c r="J71" s="12">
        <f aca="true" t="shared" si="7" ref="J71:J94">IF(H71=0,IF(G71=0,"－　","皆増　"),IF(G71=0,"皆減　",ROUND(I71/H71*100,1)))</f>
        <v>-15</v>
      </c>
      <c r="K71" s="1"/>
    </row>
    <row r="72" spans="1:11" ht="13.5" customHeight="1">
      <c r="A72" s="1"/>
      <c r="B72" s="51">
        <v>66</v>
      </c>
      <c r="C72" s="52">
        <v>81</v>
      </c>
      <c r="D72" s="6"/>
      <c r="E72" s="37" t="s">
        <v>78</v>
      </c>
      <c r="F72" s="37"/>
      <c r="G72" s="28">
        <v>1013887</v>
      </c>
      <c r="H72" s="38">
        <v>1195486</v>
      </c>
      <c r="I72" s="17">
        <f t="shared" si="6"/>
        <v>-181599</v>
      </c>
      <c r="J72" s="12">
        <f t="shared" si="7"/>
        <v>-15.2</v>
      </c>
      <c r="K72" s="1"/>
    </row>
    <row r="73" spans="1:11" ht="13.5" customHeight="1">
      <c r="A73" s="1"/>
      <c r="B73" s="51">
        <v>67</v>
      </c>
      <c r="C73" s="52">
        <v>11</v>
      </c>
      <c r="D73" s="6"/>
      <c r="E73" s="37" t="s">
        <v>11</v>
      </c>
      <c r="F73" s="37"/>
      <c r="G73" s="30">
        <v>1186575</v>
      </c>
      <c r="H73" s="31">
        <v>1556627</v>
      </c>
      <c r="I73" s="17">
        <f t="shared" si="6"/>
        <v>-370052</v>
      </c>
      <c r="J73" s="12">
        <f t="shared" si="7"/>
        <v>-23.8</v>
      </c>
      <c r="K73" s="1"/>
    </row>
    <row r="74" spans="1:11" ht="13.5" customHeight="1">
      <c r="A74" s="1"/>
      <c r="B74" s="51">
        <v>68</v>
      </c>
      <c r="C74" s="52">
        <v>25</v>
      </c>
      <c r="D74" s="6"/>
      <c r="E74" s="37" t="s">
        <v>24</v>
      </c>
      <c r="F74" s="37"/>
      <c r="G74" s="28">
        <v>503805</v>
      </c>
      <c r="H74" s="38">
        <v>661931</v>
      </c>
      <c r="I74" s="17">
        <f t="shared" si="6"/>
        <v>-158126</v>
      </c>
      <c r="J74" s="12">
        <f t="shared" si="7"/>
        <v>-23.9</v>
      </c>
      <c r="K74" s="1"/>
    </row>
    <row r="75" spans="1:11" ht="13.5" customHeight="1">
      <c r="A75" s="1"/>
      <c r="B75" s="51">
        <v>69</v>
      </c>
      <c r="C75" s="52">
        <v>27</v>
      </c>
      <c r="D75" s="6"/>
      <c r="E75" s="37" t="s">
        <v>26</v>
      </c>
      <c r="F75" s="37"/>
      <c r="G75" s="30">
        <v>1143812</v>
      </c>
      <c r="H75" s="31">
        <v>1502799</v>
      </c>
      <c r="I75" s="17">
        <f t="shared" si="6"/>
        <v>-358987</v>
      </c>
      <c r="J75" s="12">
        <f t="shared" si="7"/>
        <v>-23.9</v>
      </c>
      <c r="K75" s="1"/>
    </row>
    <row r="76" spans="1:11" ht="13.5" customHeight="1">
      <c r="A76" s="1"/>
      <c r="B76" s="51">
        <v>70</v>
      </c>
      <c r="C76" s="52">
        <v>19</v>
      </c>
      <c r="D76" s="6"/>
      <c r="E76" s="37" t="s">
        <v>19</v>
      </c>
      <c r="F76" s="37"/>
      <c r="G76" s="28">
        <v>3784400</v>
      </c>
      <c r="H76" s="38">
        <v>5040583</v>
      </c>
      <c r="I76" s="17">
        <f t="shared" si="6"/>
        <v>-1256183</v>
      </c>
      <c r="J76" s="12">
        <f t="shared" si="7"/>
        <v>-24.9</v>
      </c>
      <c r="K76" s="1"/>
    </row>
    <row r="77" spans="1:11" ht="13.5" customHeight="1">
      <c r="A77" s="1"/>
      <c r="B77" s="51">
        <v>71</v>
      </c>
      <c r="C77" s="52">
        <v>34</v>
      </c>
      <c r="D77" s="6"/>
      <c r="E77" s="37" t="s">
        <v>33</v>
      </c>
      <c r="F77" s="37"/>
      <c r="G77" s="28">
        <v>2197745</v>
      </c>
      <c r="H77" s="38">
        <v>2948141</v>
      </c>
      <c r="I77" s="17">
        <f t="shared" si="6"/>
        <v>-750396</v>
      </c>
      <c r="J77" s="12">
        <f t="shared" si="7"/>
        <v>-25.5</v>
      </c>
      <c r="K77" s="1"/>
    </row>
    <row r="78" spans="1:11" ht="13.5" customHeight="1">
      <c r="A78" s="1"/>
      <c r="B78" s="51">
        <v>72</v>
      </c>
      <c r="C78" s="52">
        <v>48</v>
      </c>
      <c r="D78" s="6"/>
      <c r="E78" s="37" t="s">
        <v>47</v>
      </c>
      <c r="F78" s="37"/>
      <c r="G78" s="30">
        <v>542538</v>
      </c>
      <c r="H78" s="31">
        <v>729382</v>
      </c>
      <c r="I78" s="16">
        <f t="shared" si="6"/>
        <v>-186844</v>
      </c>
      <c r="J78" s="12">
        <f t="shared" si="7"/>
        <v>-25.6</v>
      </c>
      <c r="K78" s="1"/>
    </row>
    <row r="79" spans="1:11" ht="13.5" customHeight="1">
      <c r="A79" s="1"/>
      <c r="B79" s="51">
        <v>73</v>
      </c>
      <c r="C79" s="52">
        <v>63</v>
      </c>
      <c r="D79" s="6"/>
      <c r="E79" s="37" t="s">
        <v>62</v>
      </c>
      <c r="F79" s="37"/>
      <c r="G79" s="28">
        <v>401039</v>
      </c>
      <c r="H79" s="38">
        <v>639510</v>
      </c>
      <c r="I79" s="17">
        <f t="shared" si="6"/>
        <v>-238471</v>
      </c>
      <c r="J79" s="12">
        <f t="shared" si="7"/>
        <v>-37.3</v>
      </c>
      <c r="K79" s="1"/>
    </row>
    <row r="80" spans="1:11" ht="13.5" customHeight="1">
      <c r="A80" s="1"/>
      <c r="B80" s="51">
        <v>74</v>
      </c>
      <c r="C80" s="52">
        <v>18</v>
      </c>
      <c r="D80" s="14"/>
      <c r="E80" s="32" t="s">
        <v>18</v>
      </c>
      <c r="F80" s="32"/>
      <c r="G80" s="28">
        <v>1543141</v>
      </c>
      <c r="H80" s="38">
        <v>2846671</v>
      </c>
      <c r="I80" s="17">
        <f t="shared" si="6"/>
        <v>-1303530</v>
      </c>
      <c r="J80" s="12">
        <f t="shared" si="7"/>
        <v>-45.8</v>
      </c>
      <c r="K80" s="1"/>
    </row>
    <row r="81" spans="1:11" ht="13.5" customHeight="1">
      <c r="A81" s="1"/>
      <c r="B81" s="51">
        <v>75</v>
      </c>
      <c r="C81" s="52">
        <v>22</v>
      </c>
      <c r="D81" s="6"/>
      <c r="E81" s="37" t="s">
        <v>22</v>
      </c>
      <c r="F81" s="37"/>
      <c r="G81" s="28">
        <v>526084</v>
      </c>
      <c r="H81" s="38">
        <v>1124181</v>
      </c>
      <c r="I81" s="17">
        <f t="shared" si="6"/>
        <v>-598097</v>
      </c>
      <c r="J81" s="12">
        <f t="shared" si="7"/>
        <v>-53.2</v>
      </c>
      <c r="K81" s="1"/>
    </row>
    <row r="82" spans="1:11" ht="13.5" customHeight="1">
      <c r="A82" s="1"/>
      <c r="B82" s="51">
        <v>76</v>
      </c>
      <c r="C82" s="52">
        <v>43</v>
      </c>
      <c r="D82" s="14"/>
      <c r="E82" s="32" t="s">
        <v>42</v>
      </c>
      <c r="F82" s="32"/>
      <c r="G82" s="30">
        <v>137089</v>
      </c>
      <c r="H82" s="31">
        <v>344045</v>
      </c>
      <c r="I82" s="17">
        <f t="shared" si="6"/>
        <v>-206956</v>
      </c>
      <c r="J82" s="12">
        <f t="shared" si="7"/>
        <v>-60.2</v>
      </c>
      <c r="K82" s="1"/>
    </row>
    <row r="83" spans="1:11" ht="13.5" customHeight="1">
      <c r="A83" s="1"/>
      <c r="B83" s="51">
        <v>77</v>
      </c>
      <c r="C83" s="52">
        <v>2</v>
      </c>
      <c r="D83" s="6"/>
      <c r="E83" s="37" t="s">
        <v>2</v>
      </c>
      <c r="F83" s="37"/>
      <c r="G83" s="30">
        <v>501598</v>
      </c>
      <c r="H83" s="31">
        <v>2179084</v>
      </c>
      <c r="I83" s="16">
        <f t="shared" si="6"/>
        <v>-1677486</v>
      </c>
      <c r="J83" s="12">
        <f t="shared" si="7"/>
        <v>-77</v>
      </c>
      <c r="K83" s="1"/>
    </row>
    <row r="84" spans="1:11" ht="13.5" customHeight="1">
      <c r="A84" s="1"/>
      <c r="B84" s="51">
        <v>78</v>
      </c>
      <c r="C84" s="9">
        <v>4</v>
      </c>
      <c r="D84" s="5"/>
      <c r="E84" s="37" t="s">
        <v>4</v>
      </c>
      <c r="F84" s="37"/>
      <c r="G84" s="30">
        <v>29495</v>
      </c>
      <c r="H84" s="31">
        <v>1287120</v>
      </c>
      <c r="I84" s="17">
        <f t="shared" si="6"/>
        <v>-1257625</v>
      </c>
      <c r="J84" s="12">
        <f t="shared" si="7"/>
        <v>-97.7</v>
      </c>
      <c r="K84" s="1"/>
    </row>
    <row r="85" spans="1:11" ht="13.5" customHeight="1">
      <c r="A85" s="1"/>
      <c r="B85" s="51">
        <v>79</v>
      </c>
      <c r="C85" s="52">
        <v>31</v>
      </c>
      <c r="D85" s="14"/>
      <c r="E85" s="32" t="s">
        <v>30</v>
      </c>
      <c r="F85" s="32"/>
      <c r="G85" s="33">
        <v>0</v>
      </c>
      <c r="H85" s="34">
        <v>91565</v>
      </c>
      <c r="I85" s="26">
        <f t="shared" si="6"/>
        <v>-91565</v>
      </c>
      <c r="J85" s="15" t="str">
        <f t="shared" si="7"/>
        <v>皆減　</v>
      </c>
      <c r="K85" s="1"/>
    </row>
    <row r="86" spans="1:11" ht="13.5" customHeight="1">
      <c r="A86" s="1"/>
      <c r="B86" s="51">
        <v>80</v>
      </c>
      <c r="C86" s="52">
        <v>7</v>
      </c>
      <c r="D86" s="14"/>
      <c r="E86" s="32" t="s">
        <v>7</v>
      </c>
      <c r="F86" s="32"/>
      <c r="G86" s="33">
        <v>0</v>
      </c>
      <c r="H86" s="34">
        <v>0</v>
      </c>
      <c r="I86" s="16">
        <f t="shared" si="6"/>
        <v>0</v>
      </c>
      <c r="J86" s="12" t="str">
        <f t="shared" si="7"/>
        <v>－　</v>
      </c>
      <c r="K86" s="1"/>
    </row>
    <row r="87" spans="1:11" ht="13.5" customHeight="1">
      <c r="A87" s="1"/>
      <c r="B87" s="51">
        <v>81</v>
      </c>
      <c r="C87" s="52">
        <v>13</v>
      </c>
      <c r="D87" s="6"/>
      <c r="E87" s="37" t="s">
        <v>13</v>
      </c>
      <c r="F87" s="37"/>
      <c r="G87" s="33">
        <v>0</v>
      </c>
      <c r="H87" s="34">
        <v>0</v>
      </c>
      <c r="I87" s="17">
        <f t="shared" si="6"/>
        <v>0</v>
      </c>
      <c r="J87" s="12" t="str">
        <f t="shared" si="7"/>
        <v>－　</v>
      </c>
      <c r="K87" s="1"/>
    </row>
    <row r="88" spans="1:11" ht="13.5" customHeight="1">
      <c r="A88" s="1"/>
      <c r="B88" s="51">
        <v>82</v>
      </c>
      <c r="C88" s="52">
        <v>21</v>
      </c>
      <c r="D88" s="6"/>
      <c r="E88" s="37" t="s">
        <v>21</v>
      </c>
      <c r="F88" s="37"/>
      <c r="G88" s="33">
        <v>0</v>
      </c>
      <c r="H88" s="34">
        <v>0</v>
      </c>
      <c r="I88" s="17">
        <f t="shared" si="6"/>
        <v>0</v>
      </c>
      <c r="J88" s="12" t="str">
        <f t="shared" si="7"/>
        <v>－　</v>
      </c>
      <c r="K88" s="1"/>
    </row>
    <row r="89" spans="1:11" ht="13.5" customHeight="1">
      <c r="A89" s="1"/>
      <c r="B89" s="51">
        <v>83</v>
      </c>
      <c r="C89" s="52">
        <v>24</v>
      </c>
      <c r="D89" s="6"/>
      <c r="E89" s="37" t="s">
        <v>23</v>
      </c>
      <c r="F89" s="37"/>
      <c r="G89" s="33">
        <v>0</v>
      </c>
      <c r="H89" s="34">
        <v>0</v>
      </c>
      <c r="I89" s="17">
        <f t="shared" si="6"/>
        <v>0</v>
      </c>
      <c r="J89" s="12" t="str">
        <f t="shared" si="7"/>
        <v>－　</v>
      </c>
      <c r="K89" s="1"/>
    </row>
    <row r="90" spans="1:11" ht="13.5" customHeight="1">
      <c r="A90" s="1"/>
      <c r="B90" s="51">
        <v>84</v>
      </c>
      <c r="C90" s="52">
        <v>26</v>
      </c>
      <c r="D90" s="6"/>
      <c r="E90" s="37" t="s">
        <v>25</v>
      </c>
      <c r="F90" s="37"/>
      <c r="G90" s="33">
        <v>0</v>
      </c>
      <c r="H90" s="34">
        <v>0</v>
      </c>
      <c r="I90" s="17">
        <f t="shared" si="6"/>
        <v>0</v>
      </c>
      <c r="J90" s="12" t="str">
        <f t="shared" si="7"/>
        <v>－　</v>
      </c>
      <c r="K90" s="1"/>
    </row>
    <row r="91" spans="1:11" ht="13.5" customHeight="1" thickBot="1">
      <c r="A91" s="1"/>
      <c r="B91" s="10">
        <v>85</v>
      </c>
      <c r="C91" s="52">
        <v>44</v>
      </c>
      <c r="D91" s="11"/>
      <c r="E91" s="29" t="s">
        <v>43</v>
      </c>
      <c r="F91" s="29"/>
      <c r="G91" s="35">
        <v>0</v>
      </c>
      <c r="H91" s="36">
        <v>0</v>
      </c>
      <c r="I91" s="25">
        <f t="shared" si="6"/>
        <v>0</v>
      </c>
      <c r="J91" s="15" t="str">
        <f t="shared" si="7"/>
        <v>－　</v>
      </c>
      <c r="K91" s="1"/>
    </row>
    <row r="92" spans="1:11" ht="15" customHeight="1" thickTop="1">
      <c r="A92" s="1"/>
      <c r="B92" s="18" t="s">
        <v>39</v>
      </c>
      <c r="C92" s="19"/>
      <c r="D92" s="19"/>
      <c r="E92" s="20" t="s">
        <v>94</v>
      </c>
      <c r="F92" s="20"/>
      <c r="G92" s="39">
        <v>66276319</v>
      </c>
      <c r="H92" s="39">
        <v>75568218</v>
      </c>
      <c r="I92" s="21">
        <f t="shared" si="6"/>
        <v>-9291899</v>
      </c>
      <c r="J92" s="22">
        <f t="shared" si="7"/>
        <v>-12.3</v>
      </c>
      <c r="K92" s="1"/>
    </row>
    <row r="93" spans="1:11" ht="13.5" customHeight="1">
      <c r="A93" s="1"/>
      <c r="B93" s="8" t="s">
        <v>39</v>
      </c>
      <c r="C93" s="13"/>
      <c r="D93" s="13"/>
      <c r="E93" s="14" t="s">
        <v>83</v>
      </c>
      <c r="F93" s="14"/>
      <c r="G93" s="38">
        <v>41597949</v>
      </c>
      <c r="H93" s="38">
        <v>42077078</v>
      </c>
      <c r="I93" s="17">
        <f t="shared" si="6"/>
        <v>-479129</v>
      </c>
      <c r="J93" s="12">
        <f t="shared" si="7"/>
        <v>-1.1</v>
      </c>
      <c r="K93" s="1"/>
    </row>
    <row r="94" spans="1:11" ht="13.5" customHeight="1">
      <c r="A94" s="1"/>
      <c r="B94" s="7" t="s">
        <v>39</v>
      </c>
      <c r="C94" s="5"/>
      <c r="D94" s="5"/>
      <c r="E94" s="6" t="s">
        <v>84</v>
      </c>
      <c r="F94" s="6"/>
      <c r="G94" s="25">
        <f>SUM(G7:G91)</f>
        <v>107874268</v>
      </c>
      <c r="H94" s="25">
        <f>SUM(H7:H91)</f>
        <v>117645296</v>
      </c>
      <c r="I94" s="25">
        <f t="shared" si="6"/>
        <v>-9771028</v>
      </c>
      <c r="J94" s="12">
        <f t="shared" si="7"/>
        <v>-8.3</v>
      </c>
      <c r="K94" s="1"/>
    </row>
    <row r="95" spans="1:11" ht="13.5" customHeight="1">
      <c r="A95" s="1"/>
      <c r="B95" s="11"/>
      <c r="C95" s="11"/>
      <c r="D95" s="11"/>
      <c r="E95" s="11"/>
      <c r="F95" s="11"/>
      <c r="G95" s="23"/>
      <c r="H95" s="23"/>
      <c r="I95" s="23"/>
      <c r="J95" s="24"/>
      <c r="K95" s="1"/>
    </row>
    <row r="96" spans="1:11" ht="14.25">
      <c r="A96" s="1"/>
      <c r="B96" s="1"/>
      <c r="C96" s="1"/>
      <c r="D96" s="1"/>
      <c r="E96" s="1"/>
      <c r="F96" s="1"/>
      <c r="G96" s="1"/>
      <c r="H96" s="1"/>
      <c r="I96" s="1"/>
      <c r="J96" s="1"/>
      <c r="K96" s="1"/>
    </row>
  </sheetData>
  <sheetProtection/>
  <mergeCells count="3">
    <mergeCell ref="B2:J2"/>
    <mergeCell ref="B4:B6"/>
    <mergeCell ref="C4:C5"/>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N78"/>
  <sheetViews>
    <sheetView tabSelected="1" view="pageBreakPreview" zoomScale="85" zoomScaleNormal="85" zoomScaleSheetLayoutView="85" zoomScalePageLayoutView="0" workbookViewId="0" topLeftCell="A1">
      <pane xSplit="2" ySplit="5" topLeftCell="C6" activePane="bottomRight" state="frozen"/>
      <selection pane="topLeft" activeCell="N32" sqref="N32"/>
      <selection pane="topRight" activeCell="N32" sqref="N32"/>
      <selection pane="bottomLeft" activeCell="N32" sqref="N32"/>
      <selection pane="bottomRight" activeCell="L48" sqref="L48:L70"/>
    </sheetView>
  </sheetViews>
  <sheetFormatPr defaultColWidth="8.796875" defaultRowHeight="15"/>
  <cols>
    <col min="1" max="1" width="4" style="2" customWidth="1"/>
    <col min="2" max="2" width="14.59765625" style="2" customWidth="1"/>
    <col min="3" max="3" width="13.5" style="265" customWidth="1"/>
    <col min="4" max="5" width="5.5" style="265" customWidth="1"/>
    <col min="6" max="6" width="6.19921875" style="265" customWidth="1"/>
    <col min="7" max="8" width="17.59765625" style="265" customWidth="1"/>
    <col min="9" max="9" width="17.8984375" style="265" customWidth="1"/>
    <col min="10" max="10" width="17.59765625" style="265" customWidth="1"/>
    <col min="11" max="12" width="17.8984375" style="265" customWidth="1"/>
    <col min="13" max="13" width="16.59765625" style="266" customWidth="1"/>
    <col min="14" max="14" width="14.5" style="66" customWidth="1"/>
    <col min="15" max="16384" width="9" style="2" customWidth="1"/>
  </cols>
  <sheetData>
    <row r="1" spans="1:14" ht="17.25" customHeight="1">
      <c r="A1" s="126" t="s">
        <v>239</v>
      </c>
      <c r="C1" s="217"/>
      <c r="D1" s="217"/>
      <c r="E1" s="217"/>
      <c r="F1" s="217"/>
      <c r="G1" s="217"/>
      <c r="H1" s="217"/>
      <c r="I1" s="217"/>
      <c r="J1" s="217"/>
      <c r="K1" s="217"/>
      <c r="L1" s="217"/>
      <c r="M1" s="218"/>
      <c r="N1" s="127"/>
    </row>
    <row r="2" spans="2:14" ht="15" thickBot="1">
      <c r="B2" s="126"/>
      <c r="C2" s="217"/>
      <c r="D2" s="217"/>
      <c r="E2" s="217"/>
      <c r="F2" s="217"/>
      <c r="G2" s="217"/>
      <c r="H2" s="217"/>
      <c r="I2" s="217"/>
      <c r="J2" s="217"/>
      <c r="K2" s="217"/>
      <c r="L2" s="217"/>
      <c r="M2" s="219"/>
      <c r="N2" s="128" t="s">
        <v>236</v>
      </c>
    </row>
    <row r="3" spans="1:14" s="65" customFormat="1" ht="17.25" customHeight="1">
      <c r="A3" s="338" t="s">
        <v>235</v>
      </c>
      <c r="B3" s="129"/>
      <c r="C3" s="170"/>
      <c r="D3" s="169"/>
      <c r="E3" s="170"/>
      <c r="F3" s="171"/>
      <c r="G3" s="171" t="s">
        <v>229</v>
      </c>
      <c r="H3" s="220" t="s">
        <v>230</v>
      </c>
      <c r="I3" s="221" t="s">
        <v>120</v>
      </c>
      <c r="J3" s="220" t="s">
        <v>123</v>
      </c>
      <c r="K3" s="221" t="s">
        <v>306</v>
      </c>
      <c r="L3" s="170" t="s">
        <v>280</v>
      </c>
      <c r="M3" s="222" t="s">
        <v>125</v>
      </c>
      <c r="N3" s="222" t="s">
        <v>232</v>
      </c>
    </row>
    <row r="4" spans="1:14" ht="17.25" customHeight="1">
      <c r="A4" s="339"/>
      <c r="B4" s="130" t="s">
        <v>127</v>
      </c>
      <c r="C4" s="216" t="s">
        <v>117</v>
      </c>
      <c r="D4" s="357" t="s">
        <v>115</v>
      </c>
      <c r="E4" s="358"/>
      <c r="F4" s="172" t="s">
        <v>116</v>
      </c>
      <c r="G4" s="172" t="s">
        <v>231</v>
      </c>
      <c r="H4" s="215" t="s">
        <v>231</v>
      </c>
      <c r="I4" s="223" t="s">
        <v>121</v>
      </c>
      <c r="J4" s="224">
        <v>0.000510886</v>
      </c>
      <c r="K4" s="223" t="s">
        <v>238</v>
      </c>
      <c r="L4" s="216"/>
      <c r="M4" s="225" t="s">
        <v>199</v>
      </c>
      <c r="N4" s="225" t="s">
        <v>233</v>
      </c>
    </row>
    <row r="5" spans="1:14" ht="17.25" customHeight="1">
      <c r="A5" s="340"/>
      <c r="B5" s="214"/>
      <c r="C5" s="174"/>
      <c r="D5" s="173"/>
      <c r="E5" s="174"/>
      <c r="F5" s="175"/>
      <c r="G5" s="226" t="s">
        <v>118</v>
      </c>
      <c r="H5" s="227" t="s">
        <v>119</v>
      </c>
      <c r="I5" s="228" t="s">
        <v>122</v>
      </c>
      <c r="J5" s="227" t="s">
        <v>126</v>
      </c>
      <c r="K5" s="228" t="s">
        <v>124</v>
      </c>
      <c r="L5" s="229" t="s">
        <v>197</v>
      </c>
      <c r="M5" s="230" t="s">
        <v>198</v>
      </c>
      <c r="N5" s="131" t="s">
        <v>234</v>
      </c>
    </row>
    <row r="6" spans="1:14" ht="17.25" customHeight="1">
      <c r="A6" s="132">
        <v>1</v>
      </c>
      <c r="B6" s="137" t="s">
        <v>291</v>
      </c>
      <c r="C6" s="231">
        <v>1263979</v>
      </c>
      <c r="D6" s="232" t="s">
        <v>273</v>
      </c>
      <c r="E6" s="233">
        <v>8</v>
      </c>
      <c r="F6" s="231">
        <v>896</v>
      </c>
      <c r="G6" s="234">
        <v>237962110</v>
      </c>
      <c r="H6" s="235">
        <v>232787803</v>
      </c>
      <c r="I6" s="236">
        <f>G6-H6</f>
        <v>5174307</v>
      </c>
      <c r="J6" s="235">
        <v>121571</v>
      </c>
      <c r="K6" s="236">
        <f>IF((I6-J6)&lt;0,0,I6-J6)</f>
        <v>5052736</v>
      </c>
      <c r="L6" s="237">
        <v>4997129</v>
      </c>
      <c r="M6" s="234">
        <f>K6-L6</f>
        <v>55607</v>
      </c>
      <c r="N6" s="124">
        <f>IF(L6=0,IF(K6=0,"－　","皆増　"),IF(K6=0,"皆減　",ROUND(M6/L6*100,10)))</f>
        <v>1.1127789577</v>
      </c>
    </row>
    <row r="7" spans="1:14" ht="17.25" customHeight="1">
      <c r="A7" s="132">
        <v>2</v>
      </c>
      <c r="B7" s="137" t="s">
        <v>2</v>
      </c>
      <c r="C7" s="231">
        <v>350745</v>
      </c>
      <c r="D7" s="238" t="s">
        <v>273</v>
      </c>
      <c r="E7" s="239">
        <v>6</v>
      </c>
      <c r="F7" s="231">
        <v>704</v>
      </c>
      <c r="G7" s="234">
        <v>50201970</v>
      </c>
      <c r="H7" s="235">
        <v>48794007</v>
      </c>
      <c r="I7" s="236">
        <f aca="true" t="shared" si="0" ref="I7:I44">G7-H7</f>
        <v>1407963</v>
      </c>
      <c r="J7" s="235">
        <v>25647</v>
      </c>
      <c r="K7" s="236">
        <f aca="true" t="shared" si="1" ref="K7:K44">IF((I7-J7)&lt;0,0,I7-J7)</f>
        <v>1382316</v>
      </c>
      <c r="L7" s="237">
        <v>1361232</v>
      </c>
      <c r="M7" s="234">
        <f aca="true" t="shared" si="2" ref="M7:M44">K7-L7</f>
        <v>21084</v>
      </c>
      <c r="N7" s="299">
        <f aca="true" t="shared" si="3" ref="N7:N45">IF(L7=0,IF(K7=0,"－　","皆増　"),IF(K7=0,"皆減　",ROUND(M7/L7*100,10)))</f>
        <v>1.5488910046</v>
      </c>
    </row>
    <row r="8" spans="1:14" ht="17.25" customHeight="1">
      <c r="A8" s="132">
        <v>3</v>
      </c>
      <c r="B8" s="137" t="s">
        <v>292</v>
      </c>
      <c r="C8" s="231">
        <v>198742</v>
      </c>
      <c r="D8" s="238" t="s">
        <v>273</v>
      </c>
      <c r="E8" s="239">
        <v>5</v>
      </c>
      <c r="F8" s="231">
        <v>592</v>
      </c>
      <c r="G8" s="234">
        <v>31634639</v>
      </c>
      <c r="H8" s="235">
        <v>27145033</v>
      </c>
      <c r="I8" s="236">
        <f t="shared" si="0"/>
        <v>4489606</v>
      </c>
      <c r="J8" s="235">
        <v>16161</v>
      </c>
      <c r="K8" s="236">
        <f t="shared" si="1"/>
        <v>4473445</v>
      </c>
      <c r="L8" s="237">
        <v>4312654</v>
      </c>
      <c r="M8" s="234">
        <f t="shared" si="2"/>
        <v>160791</v>
      </c>
      <c r="N8" s="299">
        <f t="shared" si="3"/>
        <v>3.7283538165</v>
      </c>
    </row>
    <row r="9" spans="1:14" ht="17.25" customHeight="1">
      <c r="A9" s="132">
        <v>4</v>
      </c>
      <c r="B9" s="137" t="s">
        <v>293</v>
      </c>
      <c r="C9" s="231">
        <v>578112</v>
      </c>
      <c r="D9" s="238" t="s">
        <v>273</v>
      </c>
      <c r="E9" s="239">
        <v>7</v>
      </c>
      <c r="F9" s="231">
        <v>772</v>
      </c>
      <c r="G9" s="234">
        <v>84140082</v>
      </c>
      <c r="H9" s="235">
        <v>79998830</v>
      </c>
      <c r="I9" s="236">
        <f t="shared" si="0"/>
        <v>4141252</v>
      </c>
      <c r="J9" s="235">
        <v>42986</v>
      </c>
      <c r="K9" s="236">
        <f t="shared" si="1"/>
        <v>4098266</v>
      </c>
      <c r="L9" s="237">
        <v>3812165</v>
      </c>
      <c r="M9" s="234">
        <f t="shared" si="2"/>
        <v>286101</v>
      </c>
      <c r="N9" s="299">
        <f t="shared" si="3"/>
        <v>7.5049479758</v>
      </c>
    </row>
    <row r="10" spans="1:14" ht="17.25" customHeight="1">
      <c r="A10" s="134">
        <v>5</v>
      </c>
      <c r="B10" s="138" t="s">
        <v>294</v>
      </c>
      <c r="C10" s="231">
        <v>82113</v>
      </c>
      <c r="D10" s="238" t="s">
        <v>273</v>
      </c>
      <c r="E10" s="239">
        <v>4</v>
      </c>
      <c r="F10" s="231">
        <v>476</v>
      </c>
      <c r="G10" s="240">
        <v>13900181</v>
      </c>
      <c r="H10" s="241">
        <v>9794485</v>
      </c>
      <c r="I10" s="242">
        <f t="shared" si="0"/>
        <v>4105696</v>
      </c>
      <c r="J10" s="241">
        <v>7101</v>
      </c>
      <c r="K10" s="242">
        <f t="shared" si="1"/>
        <v>4098595</v>
      </c>
      <c r="L10" s="243">
        <v>4084460</v>
      </c>
      <c r="M10" s="240">
        <f t="shared" si="2"/>
        <v>14135</v>
      </c>
      <c r="N10" s="300">
        <f t="shared" si="3"/>
        <v>0.3460677788</v>
      </c>
    </row>
    <row r="11" spans="1:14" ht="17.25" customHeight="1">
      <c r="A11" s="132">
        <v>6</v>
      </c>
      <c r="B11" s="137" t="s">
        <v>295</v>
      </c>
      <c r="C11" s="244">
        <v>63555</v>
      </c>
      <c r="D11" s="232" t="s">
        <v>273</v>
      </c>
      <c r="E11" s="233">
        <v>3</v>
      </c>
      <c r="F11" s="245">
        <v>394</v>
      </c>
      <c r="G11" s="234">
        <v>14214388</v>
      </c>
      <c r="H11" s="235">
        <v>8238621</v>
      </c>
      <c r="I11" s="236">
        <f t="shared" si="0"/>
        <v>5975767</v>
      </c>
      <c r="J11" s="235">
        <v>7262</v>
      </c>
      <c r="K11" s="236">
        <f t="shared" si="1"/>
        <v>5968505</v>
      </c>
      <c r="L11" s="237">
        <v>6260676</v>
      </c>
      <c r="M11" s="234">
        <f t="shared" si="2"/>
        <v>-292171</v>
      </c>
      <c r="N11" s="124">
        <f t="shared" si="3"/>
        <v>-4.6667644197</v>
      </c>
    </row>
    <row r="12" spans="1:14" ht="17.25" customHeight="1">
      <c r="A12" s="132">
        <v>7</v>
      </c>
      <c r="B12" s="137" t="s">
        <v>7</v>
      </c>
      <c r="C12" s="246">
        <v>340386</v>
      </c>
      <c r="D12" s="238" t="s">
        <v>274</v>
      </c>
      <c r="E12" s="239">
        <v>10</v>
      </c>
      <c r="F12" s="247">
        <v>954</v>
      </c>
      <c r="G12" s="234">
        <v>46648702</v>
      </c>
      <c r="H12" s="235">
        <v>45502738</v>
      </c>
      <c r="I12" s="236">
        <f t="shared" si="0"/>
        <v>1145964</v>
      </c>
      <c r="J12" s="235">
        <v>23832</v>
      </c>
      <c r="K12" s="236">
        <f t="shared" si="1"/>
        <v>1122132</v>
      </c>
      <c r="L12" s="237">
        <v>1330122</v>
      </c>
      <c r="M12" s="234">
        <f t="shared" si="2"/>
        <v>-207990</v>
      </c>
      <c r="N12" s="299">
        <f t="shared" si="3"/>
        <v>-15.6369115014</v>
      </c>
    </row>
    <row r="13" spans="1:14" ht="17.25" customHeight="1">
      <c r="A13" s="132">
        <v>8</v>
      </c>
      <c r="B13" s="137" t="s">
        <v>307</v>
      </c>
      <c r="C13" s="246">
        <v>80715</v>
      </c>
      <c r="D13" s="238" t="s">
        <v>274</v>
      </c>
      <c r="E13" s="239">
        <v>5</v>
      </c>
      <c r="F13" s="247">
        <v>749</v>
      </c>
      <c r="G13" s="234">
        <v>13985623</v>
      </c>
      <c r="H13" s="235">
        <v>10730704</v>
      </c>
      <c r="I13" s="236">
        <f t="shared" si="0"/>
        <v>3254919</v>
      </c>
      <c r="J13" s="235">
        <v>7145</v>
      </c>
      <c r="K13" s="236">
        <f t="shared" si="1"/>
        <v>3247774</v>
      </c>
      <c r="L13" s="237">
        <v>3198110</v>
      </c>
      <c r="M13" s="234">
        <f t="shared" si="2"/>
        <v>49664</v>
      </c>
      <c r="N13" s="299">
        <f t="shared" si="3"/>
        <v>1.5529171917</v>
      </c>
    </row>
    <row r="14" spans="1:14" ht="17.25" customHeight="1">
      <c r="A14" s="132">
        <v>9</v>
      </c>
      <c r="B14" s="137" t="s">
        <v>308</v>
      </c>
      <c r="C14" s="246">
        <v>112229</v>
      </c>
      <c r="D14" s="238" t="s">
        <v>273</v>
      </c>
      <c r="E14" s="239">
        <v>4</v>
      </c>
      <c r="F14" s="247">
        <v>469</v>
      </c>
      <c r="G14" s="234">
        <v>19810248</v>
      </c>
      <c r="H14" s="235">
        <v>14891108</v>
      </c>
      <c r="I14" s="236">
        <f t="shared" si="0"/>
        <v>4919140</v>
      </c>
      <c r="J14" s="235">
        <v>10121</v>
      </c>
      <c r="K14" s="236">
        <f t="shared" si="1"/>
        <v>4909019</v>
      </c>
      <c r="L14" s="237">
        <v>4985345</v>
      </c>
      <c r="M14" s="234">
        <f t="shared" si="2"/>
        <v>-76326</v>
      </c>
      <c r="N14" s="299">
        <f t="shared" si="3"/>
        <v>-1.5310073826</v>
      </c>
    </row>
    <row r="15" spans="1:14" ht="17.25" customHeight="1">
      <c r="A15" s="134">
        <v>10</v>
      </c>
      <c r="B15" s="138" t="s">
        <v>296</v>
      </c>
      <c r="C15" s="248">
        <v>77881</v>
      </c>
      <c r="D15" s="249" t="s">
        <v>273</v>
      </c>
      <c r="E15" s="250">
        <v>4</v>
      </c>
      <c r="F15" s="251">
        <v>481</v>
      </c>
      <c r="G15" s="240">
        <v>13707774</v>
      </c>
      <c r="H15" s="241">
        <v>10299506</v>
      </c>
      <c r="I15" s="242">
        <f t="shared" si="0"/>
        <v>3408268</v>
      </c>
      <c r="J15" s="241">
        <v>7003</v>
      </c>
      <c r="K15" s="242">
        <f t="shared" si="1"/>
        <v>3401265</v>
      </c>
      <c r="L15" s="243">
        <v>3373045</v>
      </c>
      <c r="M15" s="240">
        <f t="shared" si="2"/>
        <v>28220</v>
      </c>
      <c r="N15" s="299">
        <f t="shared" si="3"/>
        <v>0.8366327754</v>
      </c>
    </row>
    <row r="16" spans="1:14" ht="17.25" customHeight="1">
      <c r="A16" s="132">
        <v>11</v>
      </c>
      <c r="B16" s="137" t="s">
        <v>11</v>
      </c>
      <c r="C16" s="231">
        <v>91437</v>
      </c>
      <c r="D16" s="238" t="s">
        <v>273</v>
      </c>
      <c r="E16" s="239">
        <v>4</v>
      </c>
      <c r="F16" s="231">
        <v>502</v>
      </c>
      <c r="G16" s="234">
        <v>13958196</v>
      </c>
      <c r="H16" s="235">
        <v>12194111</v>
      </c>
      <c r="I16" s="236">
        <f t="shared" si="0"/>
        <v>1764085</v>
      </c>
      <c r="J16" s="235">
        <v>7131</v>
      </c>
      <c r="K16" s="236">
        <f t="shared" si="1"/>
        <v>1756954</v>
      </c>
      <c r="L16" s="237">
        <v>1585884</v>
      </c>
      <c r="M16" s="234">
        <f t="shared" si="2"/>
        <v>171070</v>
      </c>
      <c r="N16" s="124">
        <f t="shared" si="3"/>
        <v>10.787043693</v>
      </c>
    </row>
    <row r="17" spans="1:14" ht="17.25" customHeight="1">
      <c r="A17" s="132">
        <v>12</v>
      </c>
      <c r="B17" s="137" t="s">
        <v>297</v>
      </c>
      <c r="C17" s="231">
        <v>232709</v>
      </c>
      <c r="D17" s="238" t="s">
        <v>274</v>
      </c>
      <c r="E17" s="239">
        <v>8</v>
      </c>
      <c r="F17" s="231">
        <v>860</v>
      </c>
      <c r="G17" s="234">
        <v>35096205</v>
      </c>
      <c r="H17" s="235">
        <v>26285905</v>
      </c>
      <c r="I17" s="236">
        <f t="shared" si="0"/>
        <v>8810300</v>
      </c>
      <c r="J17" s="235">
        <v>17930</v>
      </c>
      <c r="K17" s="236">
        <f t="shared" si="1"/>
        <v>8792370</v>
      </c>
      <c r="L17" s="237">
        <v>8813080</v>
      </c>
      <c r="M17" s="234">
        <f t="shared" si="2"/>
        <v>-20710</v>
      </c>
      <c r="N17" s="299">
        <f t="shared" si="3"/>
        <v>-0.2349916261</v>
      </c>
    </row>
    <row r="18" spans="1:14" ht="17.25" customHeight="1">
      <c r="A18" s="132">
        <v>13</v>
      </c>
      <c r="B18" s="137" t="s">
        <v>13</v>
      </c>
      <c r="C18" s="231">
        <v>152405</v>
      </c>
      <c r="D18" s="238" t="s">
        <v>273</v>
      </c>
      <c r="E18" s="239">
        <v>5</v>
      </c>
      <c r="F18" s="231">
        <v>605</v>
      </c>
      <c r="G18" s="234">
        <v>21509703</v>
      </c>
      <c r="H18" s="235">
        <v>19546271</v>
      </c>
      <c r="I18" s="236">
        <f t="shared" si="0"/>
        <v>1963432</v>
      </c>
      <c r="J18" s="235">
        <v>10989</v>
      </c>
      <c r="K18" s="236">
        <f t="shared" si="1"/>
        <v>1952443</v>
      </c>
      <c r="L18" s="237">
        <v>1880560</v>
      </c>
      <c r="M18" s="234">
        <f t="shared" si="2"/>
        <v>71883</v>
      </c>
      <c r="N18" s="299">
        <f t="shared" si="3"/>
        <v>3.822425235</v>
      </c>
    </row>
    <row r="19" spans="1:14" ht="17.25" customHeight="1">
      <c r="A19" s="132">
        <v>14</v>
      </c>
      <c r="B19" s="137" t="s">
        <v>14</v>
      </c>
      <c r="C19" s="231">
        <v>54874</v>
      </c>
      <c r="D19" s="238" t="s">
        <v>273</v>
      </c>
      <c r="E19" s="239">
        <v>3</v>
      </c>
      <c r="F19" s="231">
        <v>389</v>
      </c>
      <c r="G19" s="234">
        <v>8888619</v>
      </c>
      <c r="H19" s="235">
        <v>7215113</v>
      </c>
      <c r="I19" s="236">
        <f t="shared" si="0"/>
        <v>1673506</v>
      </c>
      <c r="J19" s="235">
        <v>4541</v>
      </c>
      <c r="K19" s="236">
        <f t="shared" si="1"/>
        <v>1668965</v>
      </c>
      <c r="L19" s="237">
        <v>1689980</v>
      </c>
      <c r="M19" s="234">
        <f t="shared" si="2"/>
        <v>-21015</v>
      </c>
      <c r="N19" s="299">
        <f t="shared" si="3"/>
        <v>-1.2435058403</v>
      </c>
    </row>
    <row r="20" spans="1:14" ht="17.25" customHeight="1">
      <c r="A20" s="134">
        <v>15</v>
      </c>
      <c r="B20" s="138" t="s">
        <v>298</v>
      </c>
      <c r="C20" s="231">
        <v>118072</v>
      </c>
      <c r="D20" s="238" t="s">
        <v>273</v>
      </c>
      <c r="E20" s="239">
        <v>4</v>
      </c>
      <c r="F20" s="231">
        <v>518</v>
      </c>
      <c r="G20" s="240">
        <v>19875933</v>
      </c>
      <c r="H20" s="241">
        <v>13862955</v>
      </c>
      <c r="I20" s="242">
        <f t="shared" si="0"/>
        <v>6012978</v>
      </c>
      <c r="J20" s="241">
        <v>10154</v>
      </c>
      <c r="K20" s="242">
        <f t="shared" si="1"/>
        <v>6002824</v>
      </c>
      <c r="L20" s="243">
        <v>6021231</v>
      </c>
      <c r="M20" s="240">
        <f t="shared" si="2"/>
        <v>-18407</v>
      </c>
      <c r="N20" s="300">
        <f t="shared" si="3"/>
        <v>-0.3057016082</v>
      </c>
    </row>
    <row r="21" spans="1:14" ht="17.25" customHeight="1">
      <c r="A21" s="132">
        <v>16</v>
      </c>
      <c r="B21" s="137" t="s">
        <v>299</v>
      </c>
      <c r="C21" s="244">
        <v>143811</v>
      </c>
      <c r="D21" s="232" t="s">
        <v>273</v>
      </c>
      <c r="E21" s="233">
        <v>4</v>
      </c>
      <c r="F21" s="245">
        <v>511</v>
      </c>
      <c r="G21" s="234">
        <v>24097383</v>
      </c>
      <c r="H21" s="235">
        <v>18313619</v>
      </c>
      <c r="I21" s="236">
        <f t="shared" si="0"/>
        <v>5783764</v>
      </c>
      <c r="J21" s="235">
        <v>12311</v>
      </c>
      <c r="K21" s="236">
        <f t="shared" si="1"/>
        <v>5771453</v>
      </c>
      <c r="L21" s="237">
        <v>6075643</v>
      </c>
      <c r="M21" s="234">
        <f t="shared" si="2"/>
        <v>-304190</v>
      </c>
      <c r="N21" s="124">
        <f t="shared" si="3"/>
        <v>-5.0067128697</v>
      </c>
    </row>
    <row r="22" spans="1:14" ht="17.25" customHeight="1">
      <c r="A22" s="132">
        <v>17</v>
      </c>
      <c r="B22" s="137" t="s">
        <v>17</v>
      </c>
      <c r="C22" s="246">
        <v>225196</v>
      </c>
      <c r="D22" s="238" t="s">
        <v>274</v>
      </c>
      <c r="E22" s="239">
        <v>8</v>
      </c>
      <c r="F22" s="247">
        <v>882</v>
      </c>
      <c r="G22" s="234">
        <v>30132262</v>
      </c>
      <c r="H22" s="235">
        <v>27503198</v>
      </c>
      <c r="I22" s="236">
        <f t="shared" si="0"/>
        <v>2629064</v>
      </c>
      <c r="J22" s="235">
        <v>15394</v>
      </c>
      <c r="K22" s="236">
        <f t="shared" si="1"/>
        <v>2613670</v>
      </c>
      <c r="L22" s="237">
        <v>2725724</v>
      </c>
      <c r="M22" s="234">
        <f t="shared" si="2"/>
        <v>-112054</v>
      </c>
      <c r="N22" s="299">
        <f t="shared" si="3"/>
        <v>-4.1109811558</v>
      </c>
    </row>
    <row r="23" spans="1:14" ht="17.25" customHeight="1">
      <c r="A23" s="132">
        <v>18</v>
      </c>
      <c r="B23" s="137" t="s">
        <v>18</v>
      </c>
      <c r="C23" s="246">
        <v>247034</v>
      </c>
      <c r="D23" s="238" t="s">
        <v>274</v>
      </c>
      <c r="E23" s="239">
        <v>9</v>
      </c>
      <c r="F23" s="247">
        <v>919</v>
      </c>
      <c r="G23" s="234">
        <v>34431092</v>
      </c>
      <c r="H23" s="235">
        <v>32090918</v>
      </c>
      <c r="I23" s="236">
        <f t="shared" si="0"/>
        <v>2340174</v>
      </c>
      <c r="J23" s="235">
        <v>17590</v>
      </c>
      <c r="K23" s="236">
        <f t="shared" si="1"/>
        <v>2322584</v>
      </c>
      <c r="L23" s="237">
        <v>2444519</v>
      </c>
      <c r="M23" s="234">
        <f t="shared" si="2"/>
        <v>-121935</v>
      </c>
      <c r="N23" s="299">
        <f t="shared" si="3"/>
        <v>-4.988097863</v>
      </c>
    </row>
    <row r="24" spans="1:14" ht="17.25" customHeight="1">
      <c r="A24" s="132">
        <v>19</v>
      </c>
      <c r="B24" s="137" t="s">
        <v>19</v>
      </c>
      <c r="C24" s="246">
        <v>337498</v>
      </c>
      <c r="D24" s="238" t="s">
        <v>274</v>
      </c>
      <c r="E24" s="239">
        <v>10</v>
      </c>
      <c r="F24" s="247">
        <v>952</v>
      </c>
      <c r="G24" s="234">
        <v>47344955</v>
      </c>
      <c r="H24" s="235">
        <v>43788776</v>
      </c>
      <c r="I24" s="236">
        <f t="shared" si="0"/>
        <v>3556179</v>
      </c>
      <c r="J24" s="235">
        <v>24188</v>
      </c>
      <c r="K24" s="236">
        <f t="shared" si="1"/>
        <v>3531991</v>
      </c>
      <c r="L24" s="237">
        <v>3266091</v>
      </c>
      <c r="M24" s="234">
        <f t="shared" si="2"/>
        <v>265900</v>
      </c>
      <c r="N24" s="299">
        <f t="shared" si="3"/>
        <v>8.1412306026</v>
      </c>
    </row>
    <row r="25" spans="1:14" ht="17.25" customHeight="1">
      <c r="A25" s="134">
        <v>20</v>
      </c>
      <c r="B25" s="138" t="s">
        <v>20</v>
      </c>
      <c r="C25" s="248">
        <v>72260</v>
      </c>
      <c r="D25" s="249" t="s">
        <v>274</v>
      </c>
      <c r="E25" s="250">
        <v>9</v>
      </c>
      <c r="F25" s="251">
        <v>924</v>
      </c>
      <c r="G25" s="240">
        <v>11325424</v>
      </c>
      <c r="H25" s="241">
        <v>9892291</v>
      </c>
      <c r="I25" s="242">
        <f t="shared" si="0"/>
        <v>1433133</v>
      </c>
      <c r="J25" s="241">
        <v>5786</v>
      </c>
      <c r="K25" s="242">
        <f t="shared" si="1"/>
        <v>1427347</v>
      </c>
      <c r="L25" s="243">
        <v>1282549</v>
      </c>
      <c r="M25" s="240">
        <f t="shared" si="2"/>
        <v>144798</v>
      </c>
      <c r="N25" s="299">
        <f t="shared" si="3"/>
        <v>11.2898610501</v>
      </c>
    </row>
    <row r="26" spans="1:14" ht="17.25" customHeight="1">
      <c r="A26" s="132">
        <v>21</v>
      </c>
      <c r="B26" s="137" t="s">
        <v>21</v>
      </c>
      <c r="C26" s="244">
        <v>136150</v>
      </c>
      <c r="D26" s="232" t="s">
        <v>274</v>
      </c>
      <c r="E26" s="233">
        <v>9</v>
      </c>
      <c r="F26" s="245">
        <v>938</v>
      </c>
      <c r="G26" s="234">
        <v>19188450</v>
      </c>
      <c r="H26" s="235">
        <v>24109895</v>
      </c>
      <c r="I26" s="236">
        <f t="shared" si="0"/>
        <v>-4921445</v>
      </c>
      <c r="J26" s="235">
        <v>0</v>
      </c>
      <c r="K26" s="236">
        <f t="shared" si="1"/>
        <v>0</v>
      </c>
      <c r="L26" s="237">
        <v>0</v>
      </c>
      <c r="M26" s="234">
        <f t="shared" si="2"/>
        <v>0</v>
      </c>
      <c r="N26" s="124" t="str">
        <f t="shared" si="3"/>
        <v>－　</v>
      </c>
    </row>
    <row r="27" spans="1:14" ht="17.25" customHeight="1">
      <c r="A27" s="132">
        <v>22</v>
      </c>
      <c r="B27" s="137" t="s">
        <v>22</v>
      </c>
      <c r="C27" s="246">
        <v>148390</v>
      </c>
      <c r="D27" s="238" t="s">
        <v>274</v>
      </c>
      <c r="E27" s="239">
        <v>7</v>
      </c>
      <c r="F27" s="247">
        <v>847</v>
      </c>
      <c r="G27" s="234">
        <v>20304627</v>
      </c>
      <c r="H27" s="235">
        <v>18802809</v>
      </c>
      <c r="I27" s="236">
        <f t="shared" si="0"/>
        <v>1501818</v>
      </c>
      <c r="J27" s="235">
        <v>10373</v>
      </c>
      <c r="K27" s="236">
        <f t="shared" si="1"/>
        <v>1491445</v>
      </c>
      <c r="L27" s="237">
        <v>1478294</v>
      </c>
      <c r="M27" s="234">
        <f t="shared" si="2"/>
        <v>13151</v>
      </c>
      <c r="N27" s="299">
        <f t="shared" si="3"/>
        <v>0.8896065329</v>
      </c>
    </row>
    <row r="28" spans="1:14" ht="17.25" customHeight="1">
      <c r="A28" s="132">
        <v>23</v>
      </c>
      <c r="B28" s="137" t="s">
        <v>23</v>
      </c>
      <c r="C28" s="246">
        <v>136299</v>
      </c>
      <c r="D28" s="238" t="s">
        <v>274</v>
      </c>
      <c r="E28" s="239">
        <v>10</v>
      </c>
      <c r="F28" s="247">
        <v>956</v>
      </c>
      <c r="G28" s="234">
        <v>19851857</v>
      </c>
      <c r="H28" s="235">
        <v>19756792</v>
      </c>
      <c r="I28" s="236">
        <f t="shared" si="0"/>
        <v>95065</v>
      </c>
      <c r="J28" s="235">
        <v>10142</v>
      </c>
      <c r="K28" s="236">
        <f t="shared" si="1"/>
        <v>84923</v>
      </c>
      <c r="L28" s="237">
        <v>62996</v>
      </c>
      <c r="M28" s="234">
        <f t="shared" si="2"/>
        <v>21927</v>
      </c>
      <c r="N28" s="299">
        <f t="shared" si="3"/>
        <v>34.8069718712</v>
      </c>
    </row>
    <row r="29" spans="1:14" ht="17.25" customHeight="1">
      <c r="A29" s="132">
        <v>24</v>
      </c>
      <c r="B29" s="137" t="s">
        <v>24</v>
      </c>
      <c r="C29" s="246">
        <v>72676</v>
      </c>
      <c r="D29" s="238" t="s">
        <v>274</v>
      </c>
      <c r="E29" s="239">
        <v>9</v>
      </c>
      <c r="F29" s="247">
        <v>919</v>
      </c>
      <c r="G29" s="234">
        <v>11123543</v>
      </c>
      <c r="H29" s="235">
        <v>9607416</v>
      </c>
      <c r="I29" s="236">
        <f t="shared" si="0"/>
        <v>1516127</v>
      </c>
      <c r="J29" s="235">
        <v>5683</v>
      </c>
      <c r="K29" s="236">
        <f t="shared" si="1"/>
        <v>1510444</v>
      </c>
      <c r="L29" s="237">
        <v>1395725</v>
      </c>
      <c r="M29" s="234">
        <f t="shared" si="2"/>
        <v>114719</v>
      </c>
      <c r="N29" s="299">
        <f t="shared" si="3"/>
        <v>8.2193125437</v>
      </c>
    </row>
    <row r="30" spans="1:14" ht="17.25" customHeight="1">
      <c r="A30" s="132">
        <v>25</v>
      </c>
      <c r="B30" s="138" t="s">
        <v>25</v>
      </c>
      <c r="C30" s="248">
        <v>80826</v>
      </c>
      <c r="D30" s="249" t="s">
        <v>274</v>
      </c>
      <c r="E30" s="250">
        <v>9</v>
      </c>
      <c r="F30" s="251">
        <v>918</v>
      </c>
      <c r="G30" s="240">
        <v>11954688</v>
      </c>
      <c r="H30" s="241">
        <v>12796613</v>
      </c>
      <c r="I30" s="242">
        <f t="shared" si="0"/>
        <v>-841925</v>
      </c>
      <c r="J30" s="241">
        <v>0</v>
      </c>
      <c r="K30" s="242">
        <f t="shared" si="1"/>
        <v>0</v>
      </c>
      <c r="L30" s="243">
        <v>0</v>
      </c>
      <c r="M30" s="240">
        <f t="shared" si="2"/>
        <v>0</v>
      </c>
      <c r="N30" s="299" t="str">
        <f t="shared" si="3"/>
        <v>－　</v>
      </c>
    </row>
    <row r="31" spans="1:14" ht="17.25" customHeight="1">
      <c r="A31" s="136">
        <v>26</v>
      </c>
      <c r="B31" s="137" t="s">
        <v>26</v>
      </c>
      <c r="C31" s="231">
        <v>162122</v>
      </c>
      <c r="D31" s="238" t="s">
        <v>274</v>
      </c>
      <c r="E31" s="239">
        <v>9</v>
      </c>
      <c r="F31" s="231">
        <v>943</v>
      </c>
      <c r="G31" s="234">
        <v>23153063</v>
      </c>
      <c r="H31" s="235">
        <v>21370105</v>
      </c>
      <c r="I31" s="236">
        <f t="shared" si="0"/>
        <v>1782958</v>
      </c>
      <c r="J31" s="235">
        <v>11829</v>
      </c>
      <c r="K31" s="236">
        <f t="shared" si="1"/>
        <v>1771129</v>
      </c>
      <c r="L31" s="237">
        <v>1899827</v>
      </c>
      <c r="M31" s="234">
        <f t="shared" si="2"/>
        <v>-128698</v>
      </c>
      <c r="N31" s="124">
        <f t="shared" si="3"/>
        <v>-6.7741957557</v>
      </c>
    </row>
    <row r="32" spans="1:14" ht="17.25" customHeight="1">
      <c r="A32" s="132">
        <v>27</v>
      </c>
      <c r="B32" s="137" t="s">
        <v>27</v>
      </c>
      <c r="C32" s="231">
        <v>73936</v>
      </c>
      <c r="D32" s="238" t="s">
        <v>274</v>
      </c>
      <c r="E32" s="239">
        <v>7</v>
      </c>
      <c r="F32" s="231">
        <v>820</v>
      </c>
      <c r="G32" s="234">
        <v>11281292</v>
      </c>
      <c r="H32" s="235">
        <v>9028610</v>
      </c>
      <c r="I32" s="236">
        <f t="shared" si="0"/>
        <v>2252682</v>
      </c>
      <c r="J32" s="235">
        <v>5763</v>
      </c>
      <c r="K32" s="236">
        <f t="shared" si="1"/>
        <v>2246919</v>
      </c>
      <c r="L32" s="237">
        <v>1984123</v>
      </c>
      <c r="M32" s="234">
        <f t="shared" si="2"/>
        <v>262796</v>
      </c>
      <c r="N32" s="299">
        <f t="shared" si="3"/>
        <v>13.2449449958</v>
      </c>
    </row>
    <row r="33" spans="1:14" ht="17.25" customHeight="1">
      <c r="A33" s="132">
        <v>28</v>
      </c>
      <c r="B33" s="137" t="s">
        <v>309</v>
      </c>
      <c r="C33" s="231">
        <v>152311</v>
      </c>
      <c r="D33" s="238" t="s">
        <v>273</v>
      </c>
      <c r="E33" s="239">
        <v>5</v>
      </c>
      <c r="F33" s="231">
        <v>572</v>
      </c>
      <c r="G33" s="234">
        <v>23819689</v>
      </c>
      <c r="H33" s="235">
        <v>20578028</v>
      </c>
      <c r="I33" s="236">
        <f t="shared" si="0"/>
        <v>3241661</v>
      </c>
      <c r="J33" s="235">
        <v>12169</v>
      </c>
      <c r="K33" s="236">
        <f t="shared" si="1"/>
        <v>3229492</v>
      </c>
      <c r="L33" s="237">
        <v>3963219</v>
      </c>
      <c r="M33" s="234">
        <f t="shared" si="2"/>
        <v>-733727</v>
      </c>
      <c r="N33" s="299">
        <f t="shared" si="3"/>
        <v>-18.5134104373</v>
      </c>
    </row>
    <row r="34" spans="1:14" ht="17.25" customHeight="1">
      <c r="A34" s="132">
        <v>29</v>
      </c>
      <c r="B34" s="137" t="s">
        <v>29</v>
      </c>
      <c r="C34" s="231">
        <v>67409</v>
      </c>
      <c r="D34" s="238" t="s">
        <v>274</v>
      </c>
      <c r="E34" s="239">
        <v>6</v>
      </c>
      <c r="F34" s="231">
        <v>797</v>
      </c>
      <c r="G34" s="234">
        <v>10019320</v>
      </c>
      <c r="H34" s="235">
        <v>7890830</v>
      </c>
      <c r="I34" s="236">
        <f t="shared" si="0"/>
        <v>2128490</v>
      </c>
      <c r="J34" s="235">
        <v>5119</v>
      </c>
      <c r="K34" s="236">
        <f t="shared" si="1"/>
        <v>2123371</v>
      </c>
      <c r="L34" s="237">
        <v>2011089</v>
      </c>
      <c r="M34" s="234">
        <f t="shared" si="2"/>
        <v>112282</v>
      </c>
      <c r="N34" s="299">
        <f t="shared" si="3"/>
        <v>5.5831442567</v>
      </c>
    </row>
    <row r="35" spans="1:14" ht="17.25" customHeight="1">
      <c r="A35" s="138">
        <v>30</v>
      </c>
      <c r="B35" s="138" t="s">
        <v>30</v>
      </c>
      <c r="C35" s="231">
        <v>86717</v>
      </c>
      <c r="D35" s="238" t="s">
        <v>274</v>
      </c>
      <c r="E35" s="239">
        <v>8</v>
      </c>
      <c r="F35" s="231">
        <v>850</v>
      </c>
      <c r="G35" s="240">
        <v>13930368</v>
      </c>
      <c r="H35" s="241">
        <v>14323831</v>
      </c>
      <c r="I35" s="242">
        <f t="shared" si="0"/>
        <v>-393463</v>
      </c>
      <c r="J35" s="241">
        <v>0</v>
      </c>
      <c r="K35" s="242">
        <f t="shared" si="1"/>
        <v>0</v>
      </c>
      <c r="L35" s="243">
        <v>0</v>
      </c>
      <c r="M35" s="240">
        <f t="shared" si="2"/>
        <v>0</v>
      </c>
      <c r="N35" s="300" t="str">
        <f t="shared" si="3"/>
        <v>－　</v>
      </c>
    </row>
    <row r="36" spans="1:14" ht="17.25" customHeight="1">
      <c r="A36" s="132">
        <v>31</v>
      </c>
      <c r="B36" s="137" t="s">
        <v>31</v>
      </c>
      <c r="C36" s="244">
        <v>108102</v>
      </c>
      <c r="D36" s="232" t="s">
        <v>274</v>
      </c>
      <c r="E36" s="233">
        <v>9</v>
      </c>
      <c r="F36" s="245">
        <v>902</v>
      </c>
      <c r="G36" s="234">
        <v>16018034</v>
      </c>
      <c r="H36" s="235">
        <v>13472618</v>
      </c>
      <c r="I36" s="236">
        <f t="shared" si="0"/>
        <v>2545416</v>
      </c>
      <c r="J36" s="235">
        <v>8183</v>
      </c>
      <c r="K36" s="236">
        <f t="shared" si="1"/>
        <v>2537233</v>
      </c>
      <c r="L36" s="237">
        <v>2494155</v>
      </c>
      <c r="M36" s="234">
        <f t="shared" si="2"/>
        <v>43078</v>
      </c>
      <c r="N36" s="124">
        <f t="shared" si="3"/>
        <v>1.7271580956</v>
      </c>
    </row>
    <row r="37" spans="1:14" ht="17.25" customHeight="1">
      <c r="A37" s="132">
        <v>32</v>
      </c>
      <c r="B37" s="137" t="s">
        <v>33</v>
      </c>
      <c r="C37" s="246">
        <v>136521</v>
      </c>
      <c r="D37" s="238" t="s">
        <v>274</v>
      </c>
      <c r="E37" s="239">
        <v>8</v>
      </c>
      <c r="F37" s="247">
        <v>858</v>
      </c>
      <c r="G37" s="234">
        <v>20813806</v>
      </c>
      <c r="H37" s="235">
        <v>19818088</v>
      </c>
      <c r="I37" s="236">
        <f t="shared" si="0"/>
        <v>995718</v>
      </c>
      <c r="J37" s="235">
        <v>10633</v>
      </c>
      <c r="K37" s="236">
        <f t="shared" si="1"/>
        <v>985085</v>
      </c>
      <c r="L37" s="237">
        <v>840172</v>
      </c>
      <c r="M37" s="234">
        <f t="shared" si="2"/>
        <v>144913</v>
      </c>
      <c r="N37" s="299">
        <f t="shared" si="3"/>
        <v>17.2480158825</v>
      </c>
    </row>
    <row r="38" spans="1:14" ht="17.25" customHeight="1">
      <c r="A38" s="132">
        <v>33</v>
      </c>
      <c r="B38" s="137" t="s">
        <v>34</v>
      </c>
      <c r="C38" s="246">
        <v>62380</v>
      </c>
      <c r="D38" s="238" t="s">
        <v>274</v>
      </c>
      <c r="E38" s="239">
        <v>7</v>
      </c>
      <c r="F38" s="247">
        <v>812</v>
      </c>
      <c r="G38" s="234">
        <v>9924111</v>
      </c>
      <c r="H38" s="235">
        <v>7521050</v>
      </c>
      <c r="I38" s="236">
        <f t="shared" si="0"/>
        <v>2403061</v>
      </c>
      <c r="J38" s="235">
        <v>5070</v>
      </c>
      <c r="K38" s="236">
        <f t="shared" si="1"/>
        <v>2397991</v>
      </c>
      <c r="L38" s="237">
        <v>2169027</v>
      </c>
      <c r="M38" s="234">
        <f t="shared" si="2"/>
        <v>228964</v>
      </c>
      <c r="N38" s="299">
        <f t="shared" si="3"/>
        <v>10.5560696109</v>
      </c>
    </row>
    <row r="39" spans="1:14" ht="17.25" customHeight="1">
      <c r="A39" s="132">
        <v>34</v>
      </c>
      <c r="B39" s="137" t="s">
        <v>35</v>
      </c>
      <c r="C39" s="246">
        <v>101679</v>
      </c>
      <c r="D39" s="238" t="s">
        <v>274</v>
      </c>
      <c r="E39" s="239">
        <v>6</v>
      </c>
      <c r="F39" s="247">
        <v>797</v>
      </c>
      <c r="G39" s="234">
        <v>14673881</v>
      </c>
      <c r="H39" s="235">
        <v>12179323</v>
      </c>
      <c r="I39" s="236">
        <f t="shared" si="0"/>
        <v>2494558</v>
      </c>
      <c r="J39" s="235">
        <v>7497</v>
      </c>
      <c r="K39" s="236">
        <f t="shared" si="1"/>
        <v>2487061</v>
      </c>
      <c r="L39" s="237">
        <v>2471466</v>
      </c>
      <c r="M39" s="234">
        <f t="shared" si="2"/>
        <v>15595</v>
      </c>
      <c r="N39" s="299">
        <f t="shared" si="3"/>
        <v>0.6310020045</v>
      </c>
    </row>
    <row r="40" spans="1:14" ht="17.25" customHeight="1">
      <c r="A40" s="132">
        <v>35</v>
      </c>
      <c r="B40" s="137" t="s">
        <v>36</v>
      </c>
      <c r="C40" s="248">
        <v>52524</v>
      </c>
      <c r="D40" s="249" t="s">
        <v>274</v>
      </c>
      <c r="E40" s="250">
        <v>5</v>
      </c>
      <c r="F40" s="251">
        <v>720</v>
      </c>
      <c r="G40" s="240">
        <v>8357107</v>
      </c>
      <c r="H40" s="252">
        <v>6152712</v>
      </c>
      <c r="I40" s="242">
        <f t="shared" si="0"/>
        <v>2204395</v>
      </c>
      <c r="J40" s="241">
        <v>4270</v>
      </c>
      <c r="K40" s="242">
        <f t="shared" si="1"/>
        <v>2200125</v>
      </c>
      <c r="L40" s="237">
        <v>2151213</v>
      </c>
      <c r="M40" s="240">
        <f t="shared" si="2"/>
        <v>48912</v>
      </c>
      <c r="N40" s="299">
        <f t="shared" si="3"/>
        <v>2.2736939578</v>
      </c>
    </row>
    <row r="41" spans="1:14" ht="17.25" customHeight="1">
      <c r="A41" s="136">
        <v>36</v>
      </c>
      <c r="B41" s="136" t="s">
        <v>114</v>
      </c>
      <c r="C41" s="231">
        <v>70255</v>
      </c>
      <c r="D41" s="238" t="s">
        <v>274</v>
      </c>
      <c r="E41" s="239">
        <v>7</v>
      </c>
      <c r="F41" s="231">
        <v>809</v>
      </c>
      <c r="G41" s="234">
        <v>10187357</v>
      </c>
      <c r="H41" s="235">
        <v>8855976</v>
      </c>
      <c r="I41" s="236">
        <f t="shared" si="0"/>
        <v>1331381</v>
      </c>
      <c r="J41" s="235">
        <v>5205</v>
      </c>
      <c r="K41" s="236">
        <f t="shared" si="1"/>
        <v>1326176</v>
      </c>
      <c r="L41" s="253">
        <v>1258235</v>
      </c>
      <c r="M41" s="234">
        <f t="shared" si="2"/>
        <v>67941</v>
      </c>
      <c r="N41" s="124">
        <f t="shared" si="3"/>
        <v>5.399706732</v>
      </c>
    </row>
    <row r="42" spans="1:14" ht="17.25" customHeight="1">
      <c r="A42" s="132">
        <v>37</v>
      </c>
      <c r="B42" s="137" t="s">
        <v>37</v>
      </c>
      <c r="C42" s="231">
        <v>56520</v>
      </c>
      <c r="D42" s="238" t="s">
        <v>274</v>
      </c>
      <c r="E42" s="239">
        <v>5</v>
      </c>
      <c r="F42" s="231">
        <v>717</v>
      </c>
      <c r="G42" s="234">
        <v>8701483</v>
      </c>
      <c r="H42" s="235">
        <v>7597096</v>
      </c>
      <c r="I42" s="236">
        <f t="shared" si="0"/>
        <v>1104387</v>
      </c>
      <c r="J42" s="235">
        <v>4445</v>
      </c>
      <c r="K42" s="236">
        <f t="shared" si="1"/>
        <v>1099942</v>
      </c>
      <c r="L42" s="237">
        <v>1014008</v>
      </c>
      <c r="M42" s="234">
        <f t="shared" si="2"/>
        <v>85934</v>
      </c>
      <c r="N42" s="299">
        <f t="shared" si="3"/>
        <v>8.4746865902</v>
      </c>
    </row>
    <row r="43" spans="1:14" ht="17.25" customHeight="1">
      <c r="A43" s="132">
        <v>38</v>
      </c>
      <c r="B43" s="137" t="s">
        <v>38</v>
      </c>
      <c r="C43" s="231">
        <v>69738</v>
      </c>
      <c r="D43" s="238" t="s">
        <v>274</v>
      </c>
      <c r="E43" s="239">
        <v>7</v>
      </c>
      <c r="F43" s="231">
        <v>849</v>
      </c>
      <c r="G43" s="234">
        <v>10269174</v>
      </c>
      <c r="H43" s="235">
        <v>8864425</v>
      </c>
      <c r="I43" s="236">
        <f t="shared" si="0"/>
        <v>1404749</v>
      </c>
      <c r="J43" s="235">
        <v>5246</v>
      </c>
      <c r="K43" s="236">
        <f t="shared" si="1"/>
        <v>1399503</v>
      </c>
      <c r="L43" s="237">
        <v>1307682</v>
      </c>
      <c r="M43" s="234">
        <f t="shared" si="2"/>
        <v>91821</v>
      </c>
      <c r="N43" s="299">
        <f t="shared" si="3"/>
        <v>7.0216612296</v>
      </c>
    </row>
    <row r="44" spans="1:14" ht="17.25" customHeight="1">
      <c r="A44" s="132">
        <v>39</v>
      </c>
      <c r="B44" s="137" t="s">
        <v>300</v>
      </c>
      <c r="C44" s="231">
        <v>110970</v>
      </c>
      <c r="D44" s="238" t="s">
        <v>274</v>
      </c>
      <c r="E44" s="239">
        <v>8</v>
      </c>
      <c r="F44" s="231">
        <v>895</v>
      </c>
      <c r="G44" s="234">
        <v>17613906</v>
      </c>
      <c r="H44" s="235">
        <v>14060234</v>
      </c>
      <c r="I44" s="236">
        <f t="shared" si="0"/>
        <v>3553672</v>
      </c>
      <c r="J44" s="235">
        <v>8998</v>
      </c>
      <c r="K44" s="236">
        <f t="shared" si="1"/>
        <v>3544674</v>
      </c>
      <c r="L44" s="237">
        <v>3597968</v>
      </c>
      <c r="M44" s="234">
        <f t="shared" si="2"/>
        <v>-53294</v>
      </c>
      <c r="N44" s="299">
        <f t="shared" si="3"/>
        <v>-1.4812249581</v>
      </c>
    </row>
    <row r="45" spans="1:14" ht="17.25" customHeight="1" thickBot="1">
      <c r="A45" s="213">
        <v>40</v>
      </c>
      <c r="B45" s="213" t="s">
        <v>258</v>
      </c>
      <c r="C45" s="254">
        <v>51535</v>
      </c>
      <c r="D45" s="278" t="s">
        <v>274</v>
      </c>
      <c r="E45" s="279">
        <v>7</v>
      </c>
      <c r="F45" s="254">
        <v>804</v>
      </c>
      <c r="G45" s="255">
        <v>7811174</v>
      </c>
      <c r="H45" s="256">
        <v>6678757</v>
      </c>
      <c r="I45" s="257">
        <f>G45-H45</f>
        <v>1132417</v>
      </c>
      <c r="J45" s="258">
        <v>3991</v>
      </c>
      <c r="K45" s="257">
        <f>IF((I45-J45)&lt;0,0,I45-J45)</f>
        <v>1128426</v>
      </c>
      <c r="L45" s="259">
        <v>1105046</v>
      </c>
      <c r="M45" s="255">
        <f>K45-L45</f>
        <v>23380</v>
      </c>
      <c r="N45" s="299">
        <f t="shared" si="3"/>
        <v>2.1157490276</v>
      </c>
    </row>
    <row r="46" spans="1:14" ht="20.25" customHeight="1" thickTop="1">
      <c r="A46" s="341" t="s">
        <v>228</v>
      </c>
      <c r="B46" s="341"/>
      <c r="C46" s="343">
        <f>SUM(C6:C45)</f>
        <v>6760813</v>
      </c>
      <c r="D46" s="319"/>
      <c r="E46" s="321"/>
      <c r="F46" s="345"/>
      <c r="G46" s="347">
        <f aca="true" t="shared" si="4" ref="G46:M46">SUM(G6:G45)</f>
        <v>1061862419</v>
      </c>
      <c r="H46" s="349">
        <f t="shared" si="4"/>
        <v>962341200</v>
      </c>
      <c r="I46" s="260">
        <f>SUM(I6:I45)-I26-I30-I35</f>
        <v>105678052</v>
      </c>
      <c r="J46" s="351">
        <f t="shared" si="4"/>
        <v>519459</v>
      </c>
      <c r="K46" s="353">
        <f t="shared" si="4"/>
        <v>105158593</v>
      </c>
      <c r="L46" s="355">
        <f>SUM(L6:L45)</f>
        <v>104704444</v>
      </c>
      <c r="M46" s="328">
        <f t="shared" si="4"/>
        <v>454149</v>
      </c>
      <c r="N46" s="330">
        <f>IF(L46=0,IF(K46=0,"－　","皆増　"),IF(K46=0,"皆減　",ROUND(M46/L46*100,10)))</f>
        <v>0.4337437674</v>
      </c>
    </row>
    <row r="47" spans="1:14" ht="20.25" customHeight="1">
      <c r="A47" s="342"/>
      <c r="B47" s="342"/>
      <c r="C47" s="344"/>
      <c r="D47" s="320"/>
      <c r="E47" s="322"/>
      <c r="F47" s="346"/>
      <c r="G47" s="348"/>
      <c r="H47" s="350"/>
      <c r="I47" s="261">
        <f>I26+I30+I35</f>
        <v>-6156833</v>
      </c>
      <c r="J47" s="352"/>
      <c r="K47" s="354"/>
      <c r="L47" s="356"/>
      <c r="M47" s="329"/>
      <c r="N47" s="331"/>
    </row>
    <row r="48" spans="1:14" ht="17.25" customHeight="1">
      <c r="A48" s="137">
        <v>41</v>
      </c>
      <c r="B48" s="137" t="s">
        <v>40</v>
      </c>
      <c r="C48" s="231">
        <v>44442</v>
      </c>
      <c r="D48" s="238" t="s">
        <v>274</v>
      </c>
      <c r="E48" s="239">
        <v>7</v>
      </c>
      <c r="F48" s="231">
        <v>820</v>
      </c>
      <c r="G48" s="234">
        <v>6326123</v>
      </c>
      <c r="H48" s="262">
        <v>5463097</v>
      </c>
      <c r="I48" s="236">
        <f aca="true" t="shared" si="5" ref="I48:I70">G48-H48</f>
        <v>863026</v>
      </c>
      <c r="J48" s="235">
        <v>3232</v>
      </c>
      <c r="K48" s="236">
        <f aca="true" t="shared" si="6" ref="K48:K70">IF((I48-J48)&lt;0,0,I48-J48)</f>
        <v>859794</v>
      </c>
      <c r="L48" s="237">
        <v>751702</v>
      </c>
      <c r="M48" s="234">
        <f aca="true" t="shared" si="7" ref="M48:M70">K48-L48</f>
        <v>108092</v>
      </c>
      <c r="N48" s="133">
        <f>IF(L48=0,IF(K48=0,"－　","皆増　"),IF(K48=0,"皆減　",ROUND(M48/L48*100,10)))</f>
        <v>14.3796344828</v>
      </c>
    </row>
    <row r="49" spans="1:14" ht="17.25" customHeight="1">
      <c r="A49" s="137">
        <v>42</v>
      </c>
      <c r="B49" s="137" t="s">
        <v>43</v>
      </c>
      <c r="C49" s="231">
        <v>38456</v>
      </c>
      <c r="D49" s="238" t="s">
        <v>274</v>
      </c>
      <c r="E49" s="239">
        <v>8</v>
      </c>
      <c r="F49" s="231">
        <v>852</v>
      </c>
      <c r="G49" s="234">
        <v>6234443</v>
      </c>
      <c r="H49" s="262">
        <v>6656158</v>
      </c>
      <c r="I49" s="236">
        <f t="shared" si="5"/>
        <v>-421715</v>
      </c>
      <c r="J49" s="235">
        <v>0</v>
      </c>
      <c r="K49" s="236">
        <f t="shared" si="6"/>
        <v>0</v>
      </c>
      <c r="L49" s="237">
        <v>0</v>
      </c>
      <c r="M49" s="234">
        <f t="shared" si="7"/>
        <v>0</v>
      </c>
      <c r="N49" s="133" t="str">
        <f aca="true" t="shared" si="8" ref="N49:N70">IF(L49=0,IF(K49=0,"－　","皆増　"),IF(K49=0,"皆減　",ROUND(M49/L49*100,10)))</f>
        <v>－　</v>
      </c>
    </row>
    <row r="50" spans="1:14" ht="17.25" customHeight="1">
      <c r="A50" s="137">
        <v>43</v>
      </c>
      <c r="B50" s="137" t="s">
        <v>44</v>
      </c>
      <c r="C50" s="231">
        <v>37275</v>
      </c>
      <c r="D50" s="238" t="s">
        <v>274</v>
      </c>
      <c r="E50" s="239">
        <v>4</v>
      </c>
      <c r="F50" s="231">
        <v>694</v>
      </c>
      <c r="G50" s="234">
        <v>5695911</v>
      </c>
      <c r="H50" s="262">
        <v>3572762</v>
      </c>
      <c r="I50" s="236">
        <f t="shared" si="5"/>
        <v>2123149</v>
      </c>
      <c r="J50" s="235">
        <v>2910</v>
      </c>
      <c r="K50" s="236">
        <f t="shared" si="6"/>
        <v>2120239</v>
      </c>
      <c r="L50" s="237">
        <v>1991439</v>
      </c>
      <c r="M50" s="234">
        <f t="shared" si="7"/>
        <v>128800</v>
      </c>
      <c r="N50" s="133">
        <f t="shared" si="8"/>
        <v>6.4676849253</v>
      </c>
    </row>
    <row r="51" spans="1:14" ht="17.25" customHeight="1">
      <c r="A51" s="137">
        <v>44</v>
      </c>
      <c r="B51" s="137" t="s">
        <v>45</v>
      </c>
      <c r="C51" s="231">
        <v>11716</v>
      </c>
      <c r="D51" s="238" t="s">
        <v>274</v>
      </c>
      <c r="E51" s="239">
        <v>4</v>
      </c>
      <c r="F51" s="231">
        <v>697</v>
      </c>
      <c r="G51" s="234">
        <v>2620992</v>
      </c>
      <c r="H51" s="262">
        <v>1351896</v>
      </c>
      <c r="I51" s="236">
        <f t="shared" si="5"/>
        <v>1269096</v>
      </c>
      <c r="J51" s="235">
        <v>1339</v>
      </c>
      <c r="K51" s="236">
        <f t="shared" si="6"/>
        <v>1267757</v>
      </c>
      <c r="L51" s="237">
        <v>1144092</v>
      </c>
      <c r="M51" s="234">
        <f t="shared" si="7"/>
        <v>123665</v>
      </c>
      <c r="N51" s="133">
        <f t="shared" si="8"/>
        <v>10.8090083665</v>
      </c>
    </row>
    <row r="52" spans="1:14" ht="17.25" customHeight="1">
      <c r="A52" s="138">
        <v>45</v>
      </c>
      <c r="B52" s="138" t="s">
        <v>46</v>
      </c>
      <c r="C52" s="231">
        <v>18212</v>
      </c>
      <c r="D52" s="238" t="s">
        <v>274</v>
      </c>
      <c r="E52" s="239">
        <v>4</v>
      </c>
      <c r="F52" s="231">
        <v>671</v>
      </c>
      <c r="G52" s="240">
        <v>3390182</v>
      </c>
      <c r="H52" s="252">
        <v>3024079</v>
      </c>
      <c r="I52" s="242">
        <f t="shared" si="5"/>
        <v>366103</v>
      </c>
      <c r="J52" s="241">
        <v>1732</v>
      </c>
      <c r="K52" s="242">
        <f t="shared" si="6"/>
        <v>364371</v>
      </c>
      <c r="L52" s="243">
        <v>254663</v>
      </c>
      <c r="M52" s="240">
        <f t="shared" si="7"/>
        <v>109708</v>
      </c>
      <c r="N52" s="135">
        <f t="shared" si="8"/>
        <v>43.0796778488</v>
      </c>
    </row>
    <row r="53" spans="1:14" ht="17.25" customHeight="1">
      <c r="A53" s="136">
        <v>46</v>
      </c>
      <c r="B53" s="137" t="s">
        <v>47</v>
      </c>
      <c r="C53" s="244">
        <v>18341</v>
      </c>
      <c r="D53" s="232" t="s">
        <v>274</v>
      </c>
      <c r="E53" s="233">
        <v>4</v>
      </c>
      <c r="F53" s="245">
        <v>633</v>
      </c>
      <c r="G53" s="234">
        <v>3407772</v>
      </c>
      <c r="H53" s="262">
        <v>2643541</v>
      </c>
      <c r="I53" s="236">
        <f t="shared" si="5"/>
        <v>764231</v>
      </c>
      <c r="J53" s="235">
        <v>1741</v>
      </c>
      <c r="K53" s="236">
        <f t="shared" si="6"/>
        <v>762490</v>
      </c>
      <c r="L53" s="237">
        <v>674243</v>
      </c>
      <c r="M53" s="234">
        <f t="shared" si="7"/>
        <v>88247</v>
      </c>
      <c r="N53" s="133">
        <f t="shared" si="8"/>
        <v>13.0883079246</v>
      </c>
    </row>
    <row r="54" spans="1:14" ht="17.25" customHeight="1">
      <c r="A54" s="137">
        <v>47</v>
      </c>
      <c r="B54" s="137" t="s">
        <v>48</v>
      </c>
      <c r="C54" s="246">
        <v>31178</v>
      </c>
      <c r="D54" s="238" t="s">
        <v>274</v>
      </c>
      <c r="E54" s="239">
        <v>3</v>
      </c>
      <c r="F54" s="247">
        <v>586</v>
      </c>
      <c r="G54" s="234">
        <v>5321097</v>
      </c>
      <c r="H54" s="262">
        <v>3466178</v>
      </c>
      <c r="I54" s="236">
        <f t="shared" si="5"/>
        <v>1854919</v>
      </c>
      <c r="J54" s="235">
        <v>2718</v>
      </c>
      <c r="K54" s="236">
        <f t="shared" si="6"/>
        <v>1852201</v>
      </c>
      <c r="L54" s="237">
        <v>1628131</v>
      </c>
      <c r="M54" s="234">
        <f t="shared" si="7"/>
        <v>224070</v>
      </c>
      <c r="N54" s="133">
        <f t="shared" si="8"/>
        <v>13.7624060963</v>
      </c>
    </row>
    <row r="55" spans="1:14" ht="17.25" customHeight="1">
      <c r="A55" s="137">
        <v>48</v>
      </c>
      <c r="B55" s="137" t="s">
        <v>51</v>
      </c>
      <c r="C55" s="246">
        <v>20788</v>
      </c>
      <c r="D55" s="238" t="s">
        <v>274</v>
      </c>
      <c r="E55" s="239">
        <v>5</v>
      </c>
      <c r="F55" s="247">
        <v>708</v>
      </c>
      <c r="G55" s="234">
        <v>4134781</v>
      </c>
      <c r="H55" s="262">
        <v>3220585</v>
      </c>
      <c r="I55" s="236">
        <f t="shared" si="5"/>
        <v>914196</v>
      </c>
      <c r="J55" s="235">
        <v>2112</v>
      </c>
      <c r="K55" s="236">
        <f t="shared" si="6"/>
        <v>912084</v>
      </c>
      <c r="L55" s="237">
        <v>789025</v>
      </c>
      <c r="M55" s="234">
        <f t="shared" si="7"/>
        <v>123059</v>
      </c>
      <c r="N55" s="133">
        <f t="shared" si="8"/>
        <v>15.5963372517</v>
      </c>
    </row>
    <row r="56" spans="1:14" ht="17.25" customHeight="1">
      <c r="A56" s="137">
        <v>49</v>
      </c>
      <c r="B56" s="137" t="s">
        <v>52</v>
      </c>
      <c r="C56" s="246">
        <v>19631</v>
      </c>
      <c r="D56" s="238" t="s">
        <v>274</v>
      </c>
      <c r="E56" s="239">
        <v>4</v>
      </c>
      <c r="F56" s="247">
        <v>684</v>
      </c>
      <c r="G56" s="234">
        <v>3911017</v>
      </c>
      <c r="H56" s="262">
        <v>2679734</v>
      </c>
      <c r="I56" s="236">
        <f t="shared" si="5"/>
        <v>1231283</v>
      </c>
      <c r="J56" s="235">
        <v>1998</v>
      </c>
      <c r="K56" s="236">
        <f t="shared" si="6"/>
        <v>1229285</v>
      </c>
      <c r="L56" s="237">
        <v>1159221</v>
      </c>
      <c r="M56" s="234">
        <f t="shared" si="7"/>
        <v>70064</v>
      </c>
      <c r="N56" s="133">
        <f t="shared" si="8"/>
        <v>6.0440588982</v>
      </c>
    </row>
    <row r="57" spans="1:14" ht="17.25" customHeight="1">
      <c r="A57" s="138">
        <v>50</v>
      </c>
      <c r="B57" s="138" t="s">
        <v>53</v>
      </c>
      <c r="C57" s="248">
        <v>14338</v>
      </c>
      <c r="D57" s="249" t="s">
        <v>274</v>
      </c>
      <c r="E57" s="250">
        <v>5</v>
      </c>
      <c r="F57" s="251">
        <v>704</v>
      </c>
      <c r="G57" s="240">
        <v>3040739</v>
      </c>
      <c r="H57" s="252">
        <v>1750956</v>
      </c>
      <c r="I57" s="242">
        <f t="shared" si="5"/>
        <v>1289783</v>
      </c>
      <c r="J57" s="241">
        <v>1553</v>
      </c>
      <c r="K57" s="242">
        <f t="shared" si="6"/>
        <v>1288230</v>
      </c>
      <c r="L57" s="243">
        <v>1192818</v>
      </c>
      <c r="M57" s="240">
        <f t="shared" si="7"/>
        <v>95412</v>
      </c>
      <c r="N57" s="135">
        <f t="shared" si="8"/>
        <v>7.9988732564</v>
      </c>
    </row>
    <row r="58" spans="1:14" ht="17.25" customHeight="1">
      <c r="A58" s="136">
        <v>51</v>
      </c>
      <c r="B58" s="137" t="s">
        <v>301</v>
      </c>
      <c r="C58" s="231">
        <v>11492</v>
      </c>
      <c r="D58" s="238" t="s">
        <v>274</v>
      </c>
      <c r="E58" s="239">
        <v>4</v>
      </c>
      <c r="F58" s="231">
        <v>623</v>
      </c>
      <c r="G58" s="234">
        <v>3408694</v>
      </c>
      <c r="H58" s="262">
        <v>1409946</v>
      </c>
      <c r="I58" s="236">
        <f t="shared" si="5"/>
        <v>1998748</v>
      </c>
      <c r="J58" s="235">
        <v>1742</v>
      </c>
      <c r="K58" s="236">
        <f t="shared" si="6"/>
        <v>1997006</v>
      </c>
      <c r="L58" s="237">
        <v>1862380</v>
      </c>
      <c r="M58" s="234">
        <f t="shared" si="7"/>
        <v>134626</v>
      </c>
      <c r="N58" s="133">
        <f t="shared" si="8"/>
        <v>7.228707353</v>
      </c>
    </row>
    <row r="59" spans="1:14" ht="17.25" customHeight="1">
      <c r="A59" s="137">
        <v>52</v>
      </c>
      <c r="B59" s="137" t="s">
        <v>54</v>
      </c>
      <c r="C59" s="231">
        <v>8519</v>
      </c>
      <c r="D59" s="238" t="s">
        <v>274</v>
      </c>
      <c r="E59" s="239">
        <v>3</v>
      </c>
      <c r="F59" s="231">
        <v>513</v>
      </c>
      <c r="G59" s="234">
        <v>2090049</v>
      </c>
      <c r="H59" s="262">
        <v>1121661</v>
      </c>
      <c r="I59" s="236">
        <f t="shared" si="5"/>
        <v>968388</v>
      </c>
      <c r="J59" s="235">
        <v>1068</v>
      </c>
      <c r="K59" s="236">
        <f t="shared" si="6"/>
        <v>967320</v>
      </c>
      <c r="L59" s="237">
        <v>933683</v>
      </c>
      <c r="M59" s="234">
        <f t="shared" si="7"/>
        <v>33637</v>
      </c>
      <c r="N59" s="133">
        <f t="shared" si="8"/>
        <v>3.6026145919</v>
      </c>
    </row>
    <row r="60" spans="1:14" ht="17.25" customHeight="1">
      <c r="A60" s="137">
        <v>53</v>
      </c>
      <c r="B60" s="137" t="s">
        <v>55</v>
      </c>
      <c r="C60" s="231">
        <v>10133</v>
      </c>
      <c r="D60" s="238" t="s">
        <v>274</v>
      </c>
      <c r="E60" s="239">
        <v>2</v>
      </c>
      <c r="F60" s="231">
        <v>494</v>
      </c>
      <c r="G60" s="234">
        <v>2588689</v>
      </c>
      <c r="H60" s="262">
        <v>1086742</v>
      </c>
      <c r="I60" s="236">
        <f t="shared" si="5"/>
        <v>1501947</v>
      </c>
      <c r="J60" s="235">
        <v>1323</v>
      </c>
      <c r="K60" s="236">
        <f t="shared" si="6"/>
        <v>1500624</v>
      </c>
      <c r="L60" s="237">
        <v>1320211</v>
      </c>
      <c r="M60" s="234">
        <f t="shared" si="7"/>
        <v>180413</v>
      </c>
      <c r="N60" s="133">
        <f t="shared" si="8"/>
        <v>13.6654671109</v>
      </c>
    </row>
    <row r="61" spans="1:14" ht="17.25" customHeight="1">
      <c r="A61" s="137">
        <v>54</v>
      </c>
      <c r="B61" s="137" t="s">
        <v>56</v>
      </c>
      <c r="C61" s="231">
        <v>7324</v>
      </c>
      <c r="D61" s="238" t="s">
        <v>274</v>
      </c>
      <c r="E61" s="239">
        <v>3</v>
      </c>
      <c r="F61" s="231">
        <v>506</v>
      </c>
      <c r="G61" s="234">
        <v>2030931</v>
      </c>
      <c r="H61" s="262">
        <v>834923</v>
      </c>
      <c r="I61" s="236">
        <f t="shared" si="5"/>
        <v>1196008</v>
      </c>
      <c r="J61" s="235">
        <v>1038</v>
      </c>
      <c r="K61" s="236">
        <f t="shared" si="6"/>
        <v>1194970</v>
      </c>
      <c r="L61" s="237">
        <v>1118762</v>
      </c>
      <c r="M61" s="234">
        <f t="shared" si="7"/>
        <v>76208</v>
      </c>
      <c r="N61" s="133">
        <f t="shared" si="8"/>
        <v>6.8118152029</v>
      </c>
    </row>
    <row r="62" spans="1:14" ht="17.25" customHeight="1">
      <c r="A62" s="138">
        <v>55</v>
      </c>
      <c r="B62" s="138" t="s">
        <v>302</v>
      </c>
      <c r="C62" s="248">
        <v>12117</v>
      </c>
      <c r="D62" s="249" t="s">
        <v>274</v>
      </c>
      <c r="E62" s="250">
        <v>2</v>
      </c>
      <c r="F62" s="251">
        <v>437</v>
      </c>
      <c r="G62" s="240">
        <v>3976783</v>
      </c>
      <c r="H62" s="252">
        <v>1299102</v>
      </c>
      <c r="I62" s="242">
        <f t="shared" si="5"/>
        <v>2677681</v>
      </c>
      <c r="J62" s="241">
        <v>2031</v>
      </c>
      <c r="K62" s="242">
        <f t="shared" si="6"/>
        <v>2675650</v>
      </c>
      <c r="L62" s="243">
        <v>2583743</v>
      </c>
      <c r="M62" s="240">
        <f t="shared" si="7"/>
        <v>91907</v>
      </c>
      <c r="N62" s="135">
        <f t="shared" si="8"/>
        <v>3.5571262312</v>
      </c>
    </row>
    <row r="63" spans="1:14" ht="17.25" customHeight="1">
      <c r="A63" s="136">
        <v>56</v>
      </c>
      <c r="B63" s="137" t="s">
        <v>59</v>
      </c>
      <c r="C63" s="231">
        <v>2915</v>
      </c>
      <c r="D63" s="238" t="s">
        <v>274</v>
      </c>
      <c r="E63" s="239">
        <v>2</v>
      </c>
      <c r="F63" s="231">
        <v>479</v>
      </c>
      <c r="G63" s="234">
        <v>1388282</v>
      </c>
      <c r="H63" s="262">
        <v>282554</v>
      </c>
      <c r="I63" s="236">
        <f t="shared" si="5"/>
        <v>1105728</v>
      </c>
      <c r="J63" s="235">
        <v>709</v>
      </c>
      <c r="K63" s="236">
        <f t="shared" si="6"/>
        <v>1105019</v>
      </c>
      <c r="L63" s="237">
        <v>1005776</v>
      </c>
      <c r="M63" s="234">
        <f t="shared" si="7"/>
        <v>99243</v>
      </c>
      <c r="N63" s="133">
        <f t="shared" si="8"/>
        <v>9.867306438</v>
      </c>
    </row>
    <row r="64" spans="1:14" ht="17.25" customHeight="1">
      <c r="A64" s="137">
        <v>57</v>
      </c>
      <c r="B64" s="137" t="s">
        <v>60</v>
      </c>
      <c r="C64" s="231">
        <v>11207</v>
      </c>
      <c r="D64" s="238" t="s">
        <v>274</v>
      </c>
      <c r="E64" s="239">
        <v>2</v>
      </c>
      <c r="F64" s="231">
        <v>489</v>
      </c>
      <c r="G64" s="234">
        <v>2665389</v>
      </c>
      <c r="H64" s="262">
        <v>1742286</v>
      </c>
      <c r="I64" s="236">
        <f t="shared" si="5"/>
        <v>923103</v>
      </c>
      <c r="J64" s="235">
        <v>1362</v>
      </c>
      <c r="K64" s="236">
        <f t="shared" si="6"/>
        <v>921741</v>
      </c>
      <c r="L64" s="237">
        <v>825974</v>
      </c>
      <c r="M64" s="234">
        <f t="shared" si="7"/>
        <v>95767</v>
      </c>
      <c r="N64" s="133">
        <f t="shared" si="8"/>
        <v>11.5944327545</v>
      </c>
    </row>
    <row r="65" spans="1:14" ht="17.25" customHeight="1">
      <c r="A65" s="137">
        <v>58</v>
      </c>
      <c r="B65" s="137" t="s">
        <v>303</v>
      </c>
      <c r="C65" s="231">
        <v>13730</v>
      </c>
      <c r="D65" s="238" t="s">
        <v>274</v>
      </c>
      <c r="E65" s="239">
        <v>3</v>
      </c>
      <c r="F65" s="231">
        <v>501</v>
      </c>
      <c r="G65" s="234">
        <v>3569292</v>
      </c>
      <c r="H65" s="262">
        <v>1831836</v>
      </c>
      <c r="I65" s="236">
        <f t="shared" si="5"/>
        <v>1737456</v>
      </c>
      <c r="J65" s="235">
        <v>1823</v>
      </c>
      <c r="K65" s="236">
        <f t="shared" si="6"/>
        <v>1735633</v>
      </c>
      <c r="L65" s="237">
        <v>1655243</v>
      </c>
      <c r="M65" s="234">
        <f t="shared" si="7"/>
        <v>80390</v>
      </c>
      <c r="N65" s="133">
        <f t="shared" si="8"/>
        <v>4.8566887158</v>
      </c>
    </row>
    <row r="66" spans="1:14" ht="17.25" customHeight="1">
      <c r="A66" s="137">
        <v>59</v>
      </c>
      <c r="B66" s="137" t="s">
        <v>64</v>
      </c>
      <c r="C66" s="231">
        <v>30565</v>
      </c>
      <c r="D66" s="238" t="s">
        <v>274</v>
      </c>
      <c r="E66" s="239">
        <v>3</v>
      </c>
      <c r="F66" s="231">
        <v>526</v>
      </c>
      <c r="G66" s="234">
        <v>4868109</v>
      </c>
      <c r="H66" s="262">
        <v>3863354</v>
      </c>
      <c r="I66" s="236">
        <f t="shared" si="5"/>
        <v>1004755</v>
      </c>
      <c r="J66" s="235">
        <v>2487</v>
      </c>
      <c r="K66" s="236">
        <f t="shared" si="6"/>
        <v>1002268</v>
      </c>
      <c r="L66" s="237">
        <v>934861</v>
      </c>
      <c r="M66" s="234">
        <f t="shared" si="7"/>
        <v>67407</v>
      </c>
      <c r="N66" s="133">
        <f t="shared" si="8"/>
        <v>7.2103767298</v>
      </c>
    </row>
    <row r="67" spans="1:14" ht="17.25" customHeight="1">
      <c r="A67" s="137">
        <v>60</v>
      </c>
      <c r="B67" s="138" t="s">
        <v>70</v>
      </c>
      <c r="C67" s="248">
        <v>34081</v>
      </c>
      <c r="D67" s="249" t="s">
        <v>274</v>
      </c>
      <c r="E67" s="250">
        <v>3</v>
      </c>
      <c r="F67" s="248">
        <v>511</v>
      </c>
      <c r="G67" s="240">
        <v>5796865</v>
      </c>
      <c r="H67" s="252">
        <v>4729447</v>
      </c>
      <c r="I67" s="242">
        <f t="shared" si="5"/>
        <v>1067418</v>
      </c>
      <c r="J67" s="241">
        <v>2962</v>
      </c>
      <c r="K67" s="242">
        <f t="shared" si="6"/>
        <v>1064456</v>
      </c>
      <c r="L67" s="243">
        <v>943478</v>
      </c>
      <c r="M67" s="240">
        <f t="shared" si="7"/>
        <v>120978</v>
      </c>
      <c r="N67" s="133">
        <f t="shared" si="8"/>
        <v>12.8225565408</v>
      </c>
    </row>
    <row r="68" spans="1:14" ht="17.25" customHeight="1">
      <c r="A68" s="136">
        <v>61</v>
      </c>
      <c r="B68" s="137" t="s">
        <v>75</v>
      </c>
      <c r="C68" s="231">
        <v>33705</v>
      </c>
      <c r="D68" s="238" t="s">
        <v>274</v>
      </c>
      <c r="E68" s="239">
        <v>6</v>
      </c>
      <c r="F68" s="231">
        <v>776</v>
      </c>
      <c r="G68" s="234">
        <v>5659477</v>
      </c>
      <c r="H68" s="262">
        <v>3557953</v>
      </c>
      <c r="I68" s="236">
        <f t="shared" si="5"/>
        <v>2101524</v>
      </c>
      <c r="J68" s="235">
        <v>2891</v>
      </c>
      <c r="K68" s="236">
        <f t="shared" si="6"/>
        <v>2098633</v>
      </c>
      <c r="L68" s="237">
        <v>1989191</v>
      </c>
      <c r="M68" s="234">
        <f t="shared" si="7"/>
        <v>109442</v>
      </c>
      <c r="N68" s="301">
        <f t="shared" si="8"/>
        <v>5.5018346654</v>
      </c>
    </row>
    <row r="69" spans="1:14" ht="17.25" customHeight="1">
      <c r="A69" s="137">
        <v>62</v>
      </c>
      <c r="B69" s="137" t="s">
        <v>80</v>
      </c>
      <c r="C69" s="231">
        <v>45495</v>
      </c>
      <c r="D69" s="238" t="s">
        <v>274</v>
      </c>
      <c r="E69" s="239">
        <v>6</v>
      </c>
      <c r="F69" s="231">
        <v>755</v>
      </c>
      <c r="G69" s="234">
        <v>7090727</v>
      </c>
      <c r="H69" s="262">
        <v>5467849</v>
      </c>
      <c r="I69" s="236">
        <f t="shared" si="5"/>
        <v>1622878</v>
      </c>
      <c r="J69" s="235">
        <v>3623</v>
      </c>
      <c r="K69" s="236">
        <f t="shared" si="6"/>
        <v>1619255</v>
      </c>
      <c r="L69" s="237">
        <v>1620849</v>
      </c>
      <c r="M69" s="234">
        <f t="shared" si="7"/>
        <v>-1594</v>
      </c>
      <c r="N69" s="133">
        <f t="shared" si="8"/>
        <v>-0.0983435224</v>
      </c>
    </row>
    <row r="70" spans="1:14" ht="17.25" customHeight="1" thickBot="1">
      <c r="A70" s="137">
        <v>63</v>
      </c>
      <c r="B70" s="137" t="s">
        <v>81</v>
      </c>
      <c r="C70" s="231">
        <v>30061</v>
      </c>
      <c r="D70" s="278" t="s">
        <v>274</v>
      </c>
      <c r="E70" s="279">
        <v>7</v>
      </c>
      <c r="F70" s="231">
        <v>826</v>
      </c>
      <c r="G70" s="234">
        <v>4881021</v>
      </c>
      <c r="H70" s="262">
        <v>3186107</v>
      </c>
      <c r="I70" s="236">
        <f t="shared" si="5"/>
        <v>1694914</v>
      </c>
      <c r="J70" s="235">
        <v>2494</v>
      </c>
      <c r="K70" s="236">
        <f t="shared" si="6"/>
        <v>1692420</v>
      </c>
      <c r="L70" s="237">
        <v>1666501</v>
      </c>
      <c r="M70" s="234">
        <f t="shared" si="7"/>
        <v>25919</v>
      </c>
      <c r="N70" s="133">
        <f t="shared" si="8"/>
        <v>1.5552945963</v>
      </c>
    </row>
    <row r="71" spans="1:14" ht="20.25" customHeight="1" thickBot="1" thickTop="1">
      <c r="A71" s="333" t="s">
        <v>226</v>
      </c>
      <c r="B71" s="334"/>
      <c r="C71" s="332">
        <f>SUM(C48:C70)</f>
        <v>505721</v>
      </c>
      <c r="D71" s="327"/>
      <c r="E71" s="326"/>
      <c r="F71" s="325"/>
      <c r="G71" s="324">
        <f aca="true" t="shared" si="9" ref="G71:M71">SUM(G48:G70)</f>
        <v>94097365</v>
      </c>
      <c r="H71" s="323">
        <f t="shared" si="9"/>
        <v>64242746</v>
      </c>
      <c r="I71" s="263">
        <f>SUM(I48:I70)-I49</f>
        <v>30276334</v>
      </c>
      <c r="J71" s="337">
        <f t="shared" si="9"/>
        <v>44888</v>
      </c>
      <c r="K71" s="335">
        <f t="shared" si="9"/>
        <v>30231446</v>
      </c>
      <c r="L71" s="332">
        <f t="shared" si="9"/>
        <v>28045986</v>
      </c>
      <c r="M71" s="324">
        <f t="shared" si="9"/>
        <v>2185460</v>
      </c>
      <c r="N71" s="318">
        <f>IF(L71=0,IF(K71=0,"－　","皆増　"),IF(K71=0,"皆減　",ROUND(M71/L71*100,10)))</f>
        <v>7.7924163551</v>
      </c>
    </row>
    <row r="72" spans="1:14" ht="20.25" customHeight="1" thickBot="1" thickTop="1">
      <c r="A72" s="333"/>
      <c r="B72" s="334"/>
      <c r="C72" s="332"/>
      <c r="D72" s="327"/>
      <c r="E72" s="326"/>
      <c r="F72" s="325"/>
      <c r="G72" s="324"/>
      <c r="H72" s="323"/>
      <c r="I72" s="264">
        <f>I49</f>
        <v>-421715</v>
      </c>
      <c r="J72" s="337"/>
      <c r="K72" s="335"/>
      <c r="L72" s="332"/>
      <c r="M72" s="324"/>
      <c r="N72" s="318"/>
    </row>
    <row r="73" spans="1:14" ht="20.25" customHeight="1" thickBot="1" thickTop="1">
      <c r="A73" s="333" t="s">
        <v>227</v>
      </c>
      <c r="B73" s="334"/>
      <c r="C73" s="332">
        <f>SUM(C46,C71)</f>
        <v>7266534</v>
      </c>
      <c r="D73" s="327"/>
      <c r="E73" s="326"/>
      <c r="F73" s="325"/>
      <c r="G73" s="324">
        <f aca="true" t="shared" si="10" ref="G73:M73">SUM(G46,G71)</f>
        <v>1155959784</v>
      </c>
      <c r="H73" s="323">
        <f t="shared" si="10"/>
        <v>1026583946</v>
      </c>
      <c r="I73" s="260">
        <f>SUM(I46,I71)</f>
        <v>135954386</v>
      </c>
      <c r="J73" s="337">
        <f t="shared" si="10"/>
        <v>564347</v>
      </c>
      <c r="K73" s="335">
        <f t="shared" si="10"/>
        <v>135390039</v>
      </c>
      <c r="L73" s="332">
        <f t="shared" si="10"/>
        <v>132750430</v>
      </c>
      <c r="M73" s="324">
        <f t="shared" si="10"/>
        <v>2639609</v>
      </c>
      <c r="N73" s="318">
        <f>IF(L73=0,IF(K73=0,"－　","皆増　"),IF(K73=0,"皆減　",ROUND(M73/L73*100,10)))</f>
        <v>1.9883995856</v>
      </c>
    </row>
    <row r="74" spans="1:14" ht="20.25" customHeight="1" thickBot="1" thickTop="1">
      <c r="A74" s="333"/>
      <c r="B74" s="334"/>
      <c r="C74" s="332"/>
      <c r="D74" s="327"/>
      <c r="E74" s="326"/>
      <c r="F74" s="325"/>
      <c r="G74" s="324"/>
      <c r="H74" s="323"/>
      <c r="I74" s="264">
        <f>I72+I47</f>
        <v>-6578548</v>
      </c>
      <c r="J74" s="337"/>
      <c r="K74" s="336"/>
      <c r="L74" s="332"/>
      <c r="M74" s="324"/>
      <c r="N74" s="318"/>
    </row>
    <row r="75" spans="2:14" ht="15" thickTop="1">
      <c r="B75" s="126"/>
      <c r="C75" s="217"/>
      <c r="D75" s="217"/>
      <c r="E75" s="217"/>
      <c r="F75" s="217"/>
      <c r="G75" s="217"/>
      <c r="H75" s="217"/>
      <c r="I75" s="217"/>
      <c r="J75" s="217"/>
      <c r="K75" s="217"/>
      <c r="L75" s="217"/>
      <c r="M75" s="218"/>
      <c r="N75" s="139"/>
    </row>
    <row r="76" spans="1:14" ht="18.75" customHeight="1">
      <c r="A76" s="126" t="s">
        <v>290</v>
      </c>
      <c r="C76" s="217"/>
      <c r="D76" s="217"/>
      <c r="E76" s="217"/>
      <c r="F76" s="217"/>
      <c r="G76" s="217"/>
      <c r="H76" s="217"/>
      <c r="I76" s="217"/>
      <c r="J76" s="217"/>
      <c r="K76" s="217"/>
      <c r="L76" s="217"/>
      <c r="M76" s="218"/>
      <c r="N76" s="139"/>
    </row>
    <row r="77" spans="1:14" ht="18.75" customHeight="1">
      <c r="A77" s="126"/>
      <c r="C77" s="217"/>
      <c r="D77" s="217"/>
      <c r="E77" s="217"/>
      <c r="F77" s="217"/>
      <c r="G77" s="217"/>
      <c r="H77" s="217"/>
      <c r="I77" s="217"/>
      <c r="J77" s="217"/>
      <c r="K77" s="217"/>
      <c r="L77" s="217"/>
      <c r="M77" s="218"/>
      <c r="N77" s="139"/>
    </row>
    <row r="78" ht="14.25">
      <c r="N78" s="125"/>
    </row>
  </sheetData>
  <sheetProtection/>
  <mergeCells count="38">
    <mergeCell ref="G46:G47"/>
    <mergeCell ref="H46:H47"/>
    <mergeCell ref="J46:J47"/>
    <mergeCell ref="K46:K47"/>
    <mergeCell ref="L46:L47"/>
    <mergeCell ref="D4:E4"/>
    <mergeCell ref="A71:B72"/>
    <mergeCell ref="C71:C72"/>
    <mergeCell ref="A3:A5"/>
    <mergeCell ref="A46:B47"/>
    <mergeCell ref="C46:C47"/>
    <mergeCell ref="F46:F47"/>
    <mergeCell ref="M71:M72"/>
    <mergeCell ref="L71:L72"/>
    <mergeCell ref="K71:K72"/>
    <mergeCell ref="J71:J72"/>
    <mergeCell ref="H71:H72"/>
    <mergeCell ref="G71:G72"/>
    <mergeCell ref="C73:C74"/>
    <mergeCell ref="F71:F72"/>
    <mergeCell ref="E71:E72"/>
    <mergeCell ref="D71:D72"/>
    <mergeCell ref="N71:N72"/>
    <mergeCell ref="A73:B74"/>
    <mergeCell ref="M73:M74"/>
    <mergeCell ref="L73:L74"/>
    <mergeCell ref="K73:K74"/>
    <mergeCell ref="J73:J74"/>
    <mergeCell ref="N73:N74"/>
    <mergeCell ref="D46:D47"/>
    <mergeCell ref="E46:E47"/>
    <mergeCell ref="H73:H74"/>
    <mergeCell ref="G73:G74"/>
    <mergeCell ref="F73:F74"/>
    <mergeCell ref="E73:E74"/>
    <mergeCell ref="D73:D74"/>
    <mergeCell ref="M46:M47"/>
    <mergeCell ref="N46:N47"/>
  </mergeCells>
  <printOptions/>
  <pageMargins left="0.7874015748031497" right="0.3937007874015748" top="0.7874015748031497" bottom="0.3937007874015748" header="0.5118110236220472" footer="0.5118110236220472"/>
  <pageSetup horizontalDpi="600" verticalDpi="600" orientation="landscape" paperSize="9" scale="66" r:id="rId1"/>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F82"/>
  <sheetViews>
    <sheetView view="pageBreakPreview" zoomScale="110" zoomScaleNormal="130" zoomScaleSheetLayoutView="110" zoomScalePageLayoutView="0" workbookViewId="0" topLeftCell="A67">
      <selection activeCell="A82" sqref="A82"/>
    </sheetView>
  </sheetViews>
  <sheetFormatPr defaultColWidth="8.796875" defaultRowHeight="15"/>
  <cols>
    <col min="1" max="1" width="1.4921875" style="67" customWidth="1"/>
    <col min="2" max="2" width="23.69921875" style="67" customWidth="1"/>
    <col min="3" max="5" width="14.8984375" style="67" customWidth="1"/>
    <col min="6" max="6" width="9.69921875" style="69" customWidth="1"/>
    <col min="7" max="16384" width="9" style="67" customWidth="1"/>
  </cols>
  <sheetData>
    <row r="1" ht="12">
      <c r="B1" s="68" t="s">
        <v>278</v>
      </c>
    </row>
    <row r="2" spans="2:6" ht="12.75" customHeight="1">
      <c r="B2" s="70" t="s">
        <v>128</v>
      </c>
      <c r="F2" s="142" t="s">
        <v>201</v>
      </c>
    </row>
    <row r="3" spans="2:6" ht="10.5" customHeight="1">
      <c r="B3" s="359" t="s">
        <v>129</v>
      </c>
      <c r="C3" s="361" t="s">
        <v>202</v>
      </c>
      <c r="D3" s="362"/>
      <c r="E3" s="362"/>
      <c r="F3" s="363"/>
    </row>
    <row r="4" spans="2:6" ht="10.5" customHeight="1">
      <c r="B4" s="360"/>
      <c r="C4" s="143" t="s">
        <v>310</v>
      </c>
      <c r="D4" s="143" t="s">
        <v>281</v>
      </c>
      <c r="E4" s="144" t="s">
        <v>130</v>
      </c>
      <c r="F4" s="145" t="s">
        <v>131</v>
      </c>
    </row>
    <row r="5" spans="2:6" ht="12.75" customHeight="1">
      <c r="B5" s="146" t="s">
        <v>132</v>
      </c>
      <c r="C5" s="147">
        <v>89243887</v>
      </c>
      <c r="D5" s="147">
        <v>88967820</v>
      </c>
      <c r="E5" s="147">
        <f>C5-D5</f>
        <v>276067</v>
      </c>
      <c r="F5" s="176">
        <f>IF(E5=0,0,IF(D5=0,"　　 皆増",IF(C5=0,"　　 皆減",ROUND(E5/D5*100,1))))</f>
        <v>0.3</v>
      </c>
    </row>
    <row r="6" spans="2:6" ht="10.5">
      <c r="B6" s="148" t="s">
        <v>204</v>
      </c>
      <c r="C6" s="149">
        <v>15663659</v>
      </c>
      <c r="D6" s="149">
        <v>15560195</v>
      </c>
      <c r="E6" s="149">
        <f>C6-D6</f>
        <v>103464</v>
      </c>
      <c r="F6" s="280">
        <f>IF(E6=0,0,IF(D6=0,"　　 皆増",IF(C6=0,"　　 皆減",ROUND(E6/D6*100,1))))</f>
        <v>0.7</v>
      </c>
    </row>
    <row r="7" spans="2:6" ht="10.5">
      <c r="B7" s="148" t="s">
        <v>260</v>
      </c>
      <c r="C7" s="149">
        <v>20198140</v>
      </c>
      <c r="D7" s="149">
        <v>20741049</v>
      </c>
      <c r="E7" s="149">
        <f>C7-D7</f>
        <v>-542909</v>
      </c>
      <c r="F7" s="280">
        <f>IF(E7=0,0,IF(D7=0,"　　 皆増",IF(C7=0,"　　 皆減",ROUND(E7/D7*100,1))))</f>
        <v>-2.6</v>
      </c>
    </row>
    <row r="8" spans="2:6" ht="10.5">
      <c r="B8" s="148" t="s">
        <v>133</v>
      </c>
      <c r="C8" s="150">
        <v>0</v>
      </c>
      <c r="D8" s="150">
        <v>0</v>
      </c>
      <c r="E8" s="150" t="s">
        <v>207</v>
      </c>
      <c r="F8" s="150" t="s">
        <v>207</v>
      </c>
    </row>
    <row r="9" spans="2:6" ht="10.5">
      <c r="B9" s="148" t="s">
        <v>134</v>
      </c>
      <c r="C9" s="150">
        <v>0</v>
      </c>
      <c r="D9" s="150">
        <v>0</v>
      </c>
      <c r="E9" s="150" t="s">
        <v>207</v>
      </c>
      <c r="F9" s="150" t="s">
        <v>207</v>
      </c>
    </row>
    <row r="10" spans="2:6" ht="10.5">
      <c r="B10" s="148" t="s">
        <v>135</v>
      </c>
      <c r="C10" s="149">
        <v>8152253</v>
      </c>
      <c r="D10" s="149">
        <v>8141843</v>
      </c>
      <c r="E10" s="149">
        <f aca="true" t="shared" si="0" ref="E10:E55">C10-D10</f>
        <v>10410</v>
      </c>
      <c r="F10" s="281">
        <f>IF(E10=0,0,IF(D10=0,"　　 皆増",IF(C10=0,"　　 皆減",ROUND(E10/D10*100,2))))</f>
        <v>0.13</v>
      </c>
    </row>
    <row r="11" spans="2:6" ht="11.25" customHeight="1">
      <c r="B11" s="148" t="s">
        <v>136</v>
      </c>
      <c r="C11" s="149">
        <v>4629596</v>
      </c>
      <c r="D11" s="149">
        <v>4646512</v>
      </c>
      <c r="E11" s="149">
        <f t="shared" si="0"/>
        <v>-16916</v>
      </c>
      <c r="F11" s="281">
        <f aca="true" t="shared" si="1" ref="F11:F55">IF(E11=0,0,IF(D11=0,"　　 皆増",IF(C11=0,"　　 皆減",ROUND(E11/D11*100,1))))</f>
        <v>-0.4</v>
      </c>
    </row>
    <row r="12" spans="2:6" ht="11.25" customHeight="1">
      <c r="B12" s="148" t="s">
        <v>261</v>
      </c>
      <c r="C12" s="149">
        <v>1229843</v>
      </c>
      <c r="D12" s="149">
        <v>1201651</v>
      </c>
      <c r="E12" s="149">
        <f>C12-D12</f>
        <v>28192</v>
      </c>
      <c r="F12" s="281">
        <f t="shared" si="1"/>
        <v>2.3</v>
      </c>
    </row>
    <row r="13" spans="2:6" ht="10.5">
      <c r="B13" s="148" t="s">
        <v>137</v>
      </c>
      <c r="C13" s="149">
        <v>14803440</v>
      </c>
      <c r="D13" s="149">
        <v>14301074</v>
      </c>
      <c r="E13" s="149">
        <f t="shared" si="0"/>
        <v>502366</v>
      </c>
      <c r="F13" s="281">
        <f t="shared" si="1"/>
        <v>3.5</v>
      </c>
    </row>
    <row r="14" spans="2:6" ht="10.5">
      <c r="B14" s="148" t="s">
        <v>138</v>
      </c>
      <c r="C14" s="149">
        <v>11598457</v>
      </c>
      <c r="D14" s="149">
        <v>11818390</v>
      </c>
      <c r="E14" s="149">
        <f t="shared" si="0"/>
        <v>-219933</v>
      </c>
      <c r="F14" s="281">
        <f t="shared" si="1"/>
        <v>-1.9</v>
      </c>
    </row>
    <row r="15" spans="2:6" ht="10.5">
      <c r="B15" s="207" t="s">
        <v>139</v>
      </c>
      <c r="C15" s="208">
        <f>SUM(C6:C14)</f>
        <v>76275388</v>
      </c>
      <c r="D15" s="208">
        <f>SUM(D6:D14)</f>
        <v>76410714</v>
      </c>
      <c r="E15" s="208">
        <f t="shared" si="0"/>
        <v>-135326</v>
      </c>
      <c r="F15" s="282">
        <f t="shared" si="1"/>
        <v>-0.2</v>
      </c>
    </row>
    <row r="16" spans="2:6" ht="10.5">
      <c r="B16" s="151" t="s">
        <v>140</v>
      </c>
      <c r="C16" s="152">
        <v>16305536</v>
      </c>
      <c r="D16" s="152">
        <v>16401376</v>
      </c>
      <c r="E16" s="152">
        <f t="shared" si="0"/>
        <v>-95840</v>
      </c>
      <c r="F16" s="283">
        <f t="shared" si="1"/>
        <v>-0.6</v>
      </c>
    </row>
    <row r="17" spans="2:6" ht="10.5">
      <c r="B17" s="148" t="s">
        <v>141</v>
      </c>
      <c r="C17" s="149">
        <v>13356515</v>
      </c>
      <c r="D17" s="149">
        <v>13547966</v>
      </c>
      <c r="E17" s="149">
        <f t="shared" si="0"/>
        <v>-191451</v>
      </c>
      <c r="F17" s="281">
        <f t="shared" si="1"/>
        <v>-1.4</v>
      </c>
    </row>
    <row r="18" spans="2:6" ht="10.5">
      <c r="B18" s="148" t="s">
        <v>142</v>
      </c>
      <c r="C18" s="149">
        <v>8319254</v>
      </c>
      <c r="D18" s="149">
        <v>7707739</v>
      </c>
      <c r="E18" s="149">
        <f t="shared" si="0"/>
        <v>611515</v>
      </c>
      <c r="F18" s="281">
        <f t="shared" si="1"/>
        <v>7.9</v>
      </c>
    </row>
    <row r="19" spans="2:6" ht="10.5">
      <c r="B19" s="148" t="s">
        <v>143</v>
      </c>
      <c r="C19" s="149">
        <v>7496921</v>
      </c>
      <c r="D19" s="149">
        <v>7469083</v>
      </c>
      <c r="E19" s="149">
        <f t="shared" si="0"/>
        <v>27838</v>
      </c>
      <c r="F19" s="281">
        <f t="shared" si="1"/>
        <v>0.4</v>
      </c>
    </row>
    <row r="20" spans="2:6" ht="10.5">
      <c r="B20" s="148" t="s">
        <v>144</v>
      </c>
      <c r="C20" s="149">
        <v>7061815</v>
      </c>
      <c r="D20" s="149">
        <v>7048994</v>
      </c>
      <c r="E20" s="149">
        <f t="shared" si="0"/>
        <v>12821</v>
      </c>
      <c r="F20" s="281">
        <f t="shared" si="1"/>
        <v>0.2</v>
      </c>
    </row>
    <row r="21" spans="2:6" ht="10.5">
      <c r="B21" s="148" t="s">
        <v>142</v>
      </c>
      <c r="C21" s="149">
        <v>3825916</v>
      </c>
      <c r="D21" s="149">
        <v>3625578</v>
      </c>
      <c r="E21" s="149">
        <f t="shared" si="0"/>
        <v>200338</v>
      </c>
      <c r="F21" s="281">
        <f t="shared" si="1"/>
        <v>5.5</v>
      </c>
    </row>
    <row r="22" spans="2:6" ht="10.5">
      <c r="B22" s="148" t="s">
        <v>213</v>
      </c>
      <c r="C22" s="149">
        <v>2897590</v>
      </c>
      <c r="D22" s="149">
        <v>3036906</v>
      </c>
      <c r="E22" s="149">
        <f t="shared" si="0"/>
        <v>-139316</v>
      </c>
      <c r="F22" s="281">
        <f t="shared" si="1"/>
        <v>-4.6</v>
      </c>
    </row>
    <row r="23" spans="2:6" ht="10.5">
      <c r="B23" s="148" t="s">
        <v>214</v>
      </c>
      <c r="C23" s="149">
        <v>462010</v>
      </c>
      <c r="D23" s="149">
        <v>464710</v>
      </c>
      <c r="E23" s="149">
        <f t="shared" si="0"/>
        <v>-2700</v>
      </c>
      <c r="F23" s="281">
        <f t="shared" si="1"/>
        <v>-0.6</v>
      </c>
    </row>
    <row r="24" spans="2:6" ht="10.5">
      <c r="B24" s="148" t="s">
        <v>215</v>
      </c>
      <c r="C24" s="149">
        <v>80029754</v>
      </c>
      <c r="D24" s="149">
        <v>77411655</v>
      </c>
      <c r="E24" s="149">
        <f t="shared" si="0"/>
        <v>2618099</v>
      </c>
      <c r="F24" s="281">
        <f t="shared" si="1"/>
        <v>3.4</v>
      </c>
    </row>
    <row r="25" spans="2:6" ht="10.5">
      <c r="B25" s="148" t="s">
        <v>216</v>
      </c>
      <c r="C25" s="149">
        <v>1414694</v>
      </c>
      <c r="D25" s="149">
        <v>947130</v>
      </c>
      <c r="E25" s="149">
        <f t="shared" si="0"/>
        <v>467564</v>
      </c>
      <c r="F25" s="281">
        <f t="shared" si="1"/>
        <v>49.4</v>
      </c>
    </row>
    <row r="26" spans="1:6" ht="10.5">
      <c r="A26" s="67" t="s">
        <v>145</v>
      </c>
      <c r="B26" s="209" t="s">
        <v>146</v>
      </c>
      <c r="C26" s="210">
        <f>SUM(C16:C25)</f>
        <v>141170005</v>
      </c>
      <c r="D26" s="210">
        <f>SUM(D16:D25)</f>
        <v>137661137</v>
      </c>
      <c r="E26" s="210">
        <f t="shared" si="0"/>
        <v>3508868</v>
      </c>
      <c r="F26" s="284">
        <f t="shared" si="1"/>
        <v>2.5</v>
      </c>
    </row>
    <row r="27" spans="2:6" ht="10.5">
      <c r="B27" s="148" t="s">
        <v>147</v>
      </c>
      <c r="C27" s="149">
        <v>52218807</v>
      </c>
      <c r="D27" s="149">
        <v>52554797</v>
      </c>
      <c r="E27" s="149">
        <f t="shared" si="0"/>
        <v>-335990</v>
      </c>
      <c r="F27" s="281">
        <f t="shared" si="1"/>
        <v>-0.6</v>
      </c>
    </row>
    <row r="28" spans="2:6" ht="10.5">
      <c r="B28" s="148" t="s">
        <v>148</v>
      </c>
      <c r="C28" s="149">
        <v>169985862</v>
      </c>
      <c r="D28" s="149">
        <v>154253925</v>
      </c>
      <c r="E28" s="149">
        <f t="shared" si="0"/>
        <v>15731937</v>
      </c>
      <c r="F28" s="281">
        <f t="shared" si="1"/>
        <v>10.2</v>
      </c>
    </row>
    <row r="29" spans="2:6" ht="10.5">
      <c r="B29" s="148" t="s">
        <v>149</v>
      </c>
      <c r="C29" s="149">
        <v>73046599</v>
      </c>
      <c r="D29" s="149">
        <v>71882713</v>
      </c>
      <c r="E29" s="149">
        <f t="shared" si="0"/>
        <v>1163886</v>
      </c>
      <c r="F29" s="281">
        <f t="shared" si="1"/>
        <v>1.6</v>
      </c>
    </row>
    <row r="30" spans="2:6" ht="10.5">
      <c r="B30" s="148" t="s">
        <v>217</v>
      </c>
      <c r="C30" s="149">
        <v>110047018</v>
      </c>
      <c r="D30" s="149">
        <v>105663568</v>
      </c>
      <c r="E30" s="149">
        <f t="shared" si="0"/>
        <v>4383450</v>
      </c>
      <c r="F30" s="281">
        <f t="shared" si="1"/>
        <v>4.1</v>
      </c>
    </row>
    <row r="31" spans="2:6" ht="10.5">
      <c r="B31" s="153" t="s">
        <v>218</v>
      </c>
      <c r="C31" s="149">
        <v>71782095</v>
      </c>
      <c r="D31" s="149">
        <v>70226168</v>
      </c>
      <c r="E31" s="149">
        <f t="shared" si="0"/>
        <v>1555927</v>
      </c>
      <c r="F31" s="281">
        <f t="shared" si="1"/>
        <v>2.2</v>
      </c>
    </row>
    <row r="32" spans="2:6" ht="10.5">
      <c r="B32" s="148" t="s">
        <v>150</v>
      </c>
      <c r="C32" s="149">
        <v>48900773</v>
      </c>
      <c r="D32" s="149">
        <v>48410853</v>
      </c>
      <c r="E32" s="149">
        <f t="shared" si="0"/>
        <v>489920</v>
      </c>
      <c r="F32" s="281">
        <f t="shared" si="1"/>
        <v>1</v>
      </c>
    </row>
    <row r="33" spans="2:6" ht="10.5">
      <c r="B33" s="207" t="s">
        <v>151</v>
      </c>
      <c r="C33" s="208">
        <f>SUM(C27:C32)</f>
        <v>525981154</v>
      </c>
      <c r="D33" s="208">
        <f>SUM(D27:D32)</f>
        <v>502992024</v>
      </c>
      <c r="E33" s="208">
        <f t="shared" si="0"/>
        <v>22989130</v>
      </c>
      <c r="F33" s="282">
        <f t="shared" si="1"/>
        <v>4.6</v>
      </c>
    </row>
    <row r="34" spans="2:6" ht="10.5">
      <c r="B34" s="151" t="s">
        <v>152</v>
      </c>
      <c r="C34" s="152">
        <v>7456680</v>
      </c>
      <c r="D34" s="152">
        <v>7828159</v>
      </c>
      <c r="E34" s="152">
        <f t="shared" si="0"/>
        <v>-371479</v>
      </c>
      <c r="F34" s="283">
        <f t="shared" si="1"/>
        <v>-4.7</v>
      </c>
    </row>
    <row r="35" spans="2:6" ht="10.5">
      <c r="B35" s="148" t="s">
        <v>219</v>
      </c>
      <c r="C35" s="149">
        <v>1234000</v>
      </c>
      <c r="D35" s="149">
        <v>856492</v>
      </c>
      <c r="E35" s="149">
        <f t="shared" si="0"/>
        <v>377508</v>
      </c>
      <c r="F35" s="281">
        <f t="shared" si="1"/>
        <v>44.1</v>
      </c>
    </row>
    <row r="36" spans="2:6" ht="10.5">
      <c r="B36" s="148" t="s">
        <v>153</v>
      </c>
      <c r="C36" s="149">
        <v>10717489</v>
      </c>
      <c r="D36" s="149">
        <v>10928209</v>
      </c>
      <c r="E36" s="149">
        <f t="shared" si="0"/>
        <v>-210720</v>
      </c>
      <c r="F36" s="281">
        <f t="shared" si="1"/>
        <v>-1.9</v>
      </c>
    </row>
    <row r="37" spans="2:6" ht="10.5">
      <c r="B37" s="209" t="s">
        <v>270</v>
      </c>
      <c r="C37" s="210">
        <f>SUM(C34:C36)</f>
        <v>19408169</v>
      </c>
      <c r="D37" s="210">
        <f>SUM(D34:D36)</f>
        <v>19612860</v>
      </c>
      <c r="E37" s="210">
        <f t="shared" si="0"/>
        <v>-204691</v>
      </c>
      <c r="F37" s="284">
        <f t="shared" si="1"/>
        <v>-1</v>
      </c>
    </row>
    <row r="38" spans="2:6" ht="10.5">
      <c r="B38" s="148" t="s">
        <v>154</v>
      </c>
      <c r="C38" s="149">
        <v>11469764</v>
      </c>
      <c r="D38" s="149">
        <v>12001374</v>
      </c>
      <c r="E38" s="149">
        <f t="shared" si="0"/>
        <v>-531610</v>
      </c>
      <c r="F38" s="281">
        <f t="shared" si="1"/>
        <v>-4.4</v>
      </c>
    </row>
    <row r="39" spans="2:6" ht="10.5">
      <c r="B39" s="148" t="s">
        <v>220</v>
      </c>
      <c r="C39" s="149">
        <v>2855704</v>
      </c>
      <c r="D39" s="149">
        <v>2870117</v>
      </c>
      <c r="E39" s="149">
        <f t="shared" si="0"/>
        <v>-14413</v>
      </c>
      <c r="F39" s="281">
        <f t="shared" si="1"/>
        <v>-0.5</v>
      </c>
    </row>
    <row r="40" spans="2:6" ht="10.5">
      <c r="B40" s="148" t="s">
        <v>221</v>
      </c>
      <c r="C40" s="149">
        <v>6428994</v>
      </c>
      <c r="D40" s="149">
        <v>6320987</v>
      </c>
      <c r="E40" s="149">
        <f t="shared" si="0"/>
        <v>108007</v>
      </c>
      <c r="F40" s="281">
        <f t="shared" si="1"/>
        <v>1.7</v>
      </c>
    </row>
    <row r="41" spans="2:6" ht="10.5">
      <c r="B41" s="148" t="s">
        <v>203</v>
      </c>
      <c r="C41" s="149">
        <v>46841642</v>
      </c>
      <c r="D41" s="149">
        <v>44118813</v>
      </c>
      <c r="E41" s="149">
        <f t="shared" si="0"/>
        <v>2722829</v>
      </c>
      <c r="F41" s="281">
        <f t="shared" si="1"/>
        <v>6.2</v>
      </c>
    </row>
    <row r="42" spans="2:6" ht="10.5">
      <c r="B42" s="148" t="s">
        <v>155</v>
      </c>
      <c r="C42" s="149">
        <v>2022056</v>
      </c>
      <c r="D42" s="149">
        <v>2010413</v>
      </c>
      <c r="E42" s="149">
        <f t="shared" si="0"/>
        <v>11643</v>
      </c>
      <c r="F42" s="281">
        <f t="shared" si="1"/>
        <v>0.6</v>
      </c>
    </row>
    <row r="43" spans="1:6" ht="10.5">
      <c r="A43" s="78"/>
      <c r="B43" s="207" t="s">
        <v>271</v>
      </c>
      <c r="C43" s="208">
        <f>SUM(C38:C42)</f>
        <v>69618160</v>
      </c>
      <c r="D43" s="208">
        <f>SUM(D38:D42)</f>
        <v>67321704</v>
      </c>
      <c r="E43" s="208">
        <f t="shared" si="0"/>
        <v>2296456</v>
      </c>
      <c r="F43" s="282">
        <f t="shared" si="1"/>
        <v>3.4</v>
      </c>
    </row>
    <row r="44" spans="2:6" ht="10.5">
      <c r="B44" s="146" t="s">
        <v>266</v>
      </c>
      <c r="C44" s="147">
        <v>14598700</v>
      </c>
      <c r="D44" s="147">
        <v>13905400</v>
      </c>
      <c r="E44" s="147">
        <f>C44-D44</f>
        <v>693300</v>
      </c>
      <c r="F44" s="176">
        <f>IF(E44=0,0,IF(D44=0,"　　 皆増",IF(C44=0,"　　 皆減",ROUND(E44/D44*100,1))))</f>
        <v>5</v>
      </c>
    </row>
    <row r="45" spans="2:6" ht="11.25" customHeight="1">
      <c r="B45" s="146" t="s">
        <v>267</v>
      </c>
      <c r="C45" s="147">
        <v>19453626</v>
      </c>
      <c r="D45" s="147">
        <v>19955704</v>
      </c>
      <c r="E45" s="147">
        <f>C45-D45</f>
        <v>-502078</v>
      </c>
      <c r="F45" s="176">
        <f>IF(E45=0,0,IF(D45=0,"　　 皆増",IF(C45=0,"　　 皆減",ROUND(E45/D45*100,1))))</f>
        <v>-2.5</v>
      </c>
    </row>
    <row r="46" spans="2:6" ht="11.25" customHeight="1">
      <c r="B46" s="146" t="s">
        <v>311</v>
      </c>
      <c r="C46" s="147">
        <v>6988802</v>
      </c>
      <c r="D46" s="302">
        <v>0</v>
      </c>
      <c r="E46" s="147">
        <f>C46-D46</f>
        <v>6988802</v>
      </c>
      <c r="F46" s="176" t="str">
        <f>IF(E46=0,0,IF(D46=0,"　　 皆増",IF(C46=0,"　　 皆減",ROUND(E46/D46*100,1))))</f>
        <v>　　 皆増</v>
      </c>
    </row>
    <row r="47" spans="2:6" ht="12.75" customHeight="1">
      <c r="B47" s="211" t="s">
        <v>156</v>
      </c>
      <c r="C47" s="212">
        <f>C5+C15+C26+C33+C37+C43+C45+C44+C46</f>
        <v>962737891</v>
      </c>
      <c r="D47" s="212">
        <f>D5+D15+D26+D33+D37+D43+D44+D45</f>
        <v>926827363</v>
      </c>
      <c r="E47" s="212">
        <f t="shared" si="0"/>
        <v>35910528</v>
      </c>
      <c r="F47" s="285">
        <f t="shared" si="1"/>
        <v>3.9</v>
      </c>
    </row>
    <row r="48" spans="2:6" ht="12.75" customHeight="1">
      <c r="B48" s="154"/>
      <c r="C48" s="155"/>
      <c r="D48" s="155"/>
      <c r="E48" s="155"/>
      <c r="F48" s="156"/>
    </row>
    <row r="49" spans="2:6" ht="10.5" customHeight="1">
      <c r="B49" s="359" t="s">
        <v>129</v>
      </c>
      <c r="C49" s="361" t="s">
        <v>200</v>
      </c>
      <c r="D49" s="362"/>
      <c r="E49" s="362"/>
      <c r="F49" s="363"/>
    </row>
    <row r="50" spans="2:6" ht="10.5" customHeight="1">
      <c r="B50" s="360"/>
      <c r="C50" s="143" t="str">
        <f>C4</f>
        <v>令和２年度</v>
      </c>
      <c r="D50" s="143" t="str">
        <f>D4</f>
        <v>令和元年度</v>
      </c>
      <c r="E50" s="144" t="s">
        <v>130</v>
      </c>
      <c r="F50" s="157" t="s">
        <v>131</v>
      </c>
    </row>
    <row r="51" spans="2:6" ht="10.5">
      <c r="B51" s="148" t="s">
        <v>241</v>
      </c>
      <c r="C51" s="149">
        <v>74566</v>
      </c>
      <c r="D51" s="149">
        <v>68403</v>
      </c>
      <c r="E51" s="149">
        <f t="shared" si="0"/>
        <v>6163</v>
      </c>
      <c r="F51" s="159">
        <f t="shared" si="1"/>
        <v>9</v>
      </c>
    </row>
    <row r="52" spans="2:6" ht="10.5">
      <c r="B52" s="148" t="s">
        <v>242</v>
      </c>
      <c r="C52" s="149">
        <v>75330</v>
      </c>
      <c r="D52" s="149">
        <v>80226</v>
      </c>
      <c r="E52" s="149">
        <f t="shared" si="0"/>
        <v>-4896</v>
      </c>
      <c r="F52" s="159">
        <f t="shared" si="1"/>
        <v>-6.1</v>
      </c>
    </row>
    <row r="53" spans="2:6" ht="10.5">
      <c r="B53" s="148" t="s">
        <v>262</v>
      </c>
      <c r="C53" s="149">
        <v>87643</v>
      </c>
      <c r="D53" s="149">
        <v>271229</v>
      </c>
      <c r="E53" s="149">
        <f t="shared" si="0"/>
        <v>-183586</v>
      </c>
      <c r="F53" s="159">
        <f t="shared" si="1"/>
        <v>-67.7</v>
      </c>
    </row>
    <row r="54" spans="2:6" ht="10.5">
      <c r="B54" s="148" t="s">
        <v>263</v>
      </c>
      <c r="C54" s="149">
        <v>2992125</v>
      </c>
      <c r="D54" s="149">
        <v>2932493</v>
      </c>
      <c r="E54" s="149">
        <f t="shared" si="0"/>
        <v>59632</v>
      </c>
      <c r="F54" s="159">
        <f t="shared" si="1"/>
        <v>2</v>
      </c>
    </row>
    <row r="55" spans="2:6" ht="10.5">
      <c r="B55" s="148" t="s">
        <v>243</v>
      </c>
      <c r="C55" s="149">
        <v>471093</v>
      </c>
      <c r="D55" s="149">
        <v>511112</v>
      </c>
      <c r="E55" s="149">
        <f t="shared" si="0"/>
        <v>-40019</v>
      </c>
      <c r="F55" s="159">
        <f t="shared" si="1"/>
        <v>-7.8</v>
      </c>
    </row>
    <row r="56" spans="2:6" ht="10.5">
      <c r="B56" s="148" t="s">
        <v>244</v>
      </c>
      <c r="C56" s="150">
        <v>0</v>
      </c>
      <c r="D56" s="150">
        <v>0</v>
      </c>
      <c r="E56" s="150" t="s">
        <v>207</v>
      </c>
      <c r="F56" s="150" t="s">
        <v>207</v>
      </c>
    </row>
    <row r="57" spans="2:6" ht="10.5">
      <c r="B57" s="148" t="s">
        <v>245</v>
      </c>
      <c r="C57" s="149">
        <v>3652824</v>
      </c>
      <c r="D57" s="149">
        <v>3975224</v>
      </c>
      <c r="E57" s="149">
        <f aca="true" t="shared" si="2" ref="E57:E65">C57-D57</f>
        <v>-322400</v>
      </c>
      <c r="F57" s="159">
        <f aca="true" t="shared" si="3" ref="F57:F78">IF(E57=0,0,IF(D57=0,"　　 皆増",IF(C57=0,"　　 皆減",ROUND(E57/D57*100,1))))</f>
        <v>-8.1</v>
      </c>
    </row>
    <row r="58" spans="2:6" ht="10.5">
      <c r="B58" s="148" t="s">
        <v>246</v>
      </c>
      <c r="C58" s="149">
        <v>6119392</v>
      </c>
      <c r="D58" s="149">
        <v>7855351</v>
      </c>
      <c r="E58" s="149">
        <f t="shared" si="2"/>
        <v>-1735959</v>
      </c>
      <c r="F58" s="159">
        <f t="shared" si="3"/>
        <v>-22.1</v>
      </c>
    </row>
    <row r="59" spans="2:6" ht="10.5">
      <c r="B59" s="148" t="s">
        <v>247</v>
      </c>
      <c r="C59" s="149">
        <v>0</v>
      </c>
      <c r="D59" s="149">
        <v>0</v>
      </c>
      <c r="E59" s="149">
        <f t="shared" si="2"/>
        <v>0</v>
      </c>
      <c r="F59" s="159">
        <f t="shared" si="3"/>
        <v>0</v>
      </c>
    </row>
    <row r="60" spans="2:6" ht="10.5">
      <c r="B60" s="148" t="s">
        <v>248</v>
      </c>
      <c r="C60" s="149">
        <v>81654030</v>
      </c>
      <c r="D60" s="149">
        <v>79504171</v>
      </c>
      <c r="E60" s="149">
        <f t="shared" si="2"/>
        <v>2149859</v>
      </c>
      <c r="F60" s="159">
        <f t="shared" si="3"/>
        <v>2.7</v>
      </c>
    </row>
    <row r="61" spans="2:6" ht="10.5">
      <c r="B61" s="148" t="s">
        <v>259</v>
      </c>
      <c r="C61" s="149">
        <v>4539733</v>
      </c>
      <c r="D61" s="149">
        <v>4248064</v>
      </c>
      <c r="E61" s="149">
        <f t="shared" si="2"/>
        <v>291669</v>
      </c>
      <c r="F61" s="159">
        <f t="shared" si="3"/>
        <v>6.9</v>
      </c>
    </row>
    <row r="62" spans="2:6" ht="10.5">
      <c r="B62" s="148" t="s">
        <v>312</v>
      </c>
      <c r="C62" s="149">
        <v>6705</v>
      </c>
      <c r="D62" s="149"/>
      <c r="E62" s="149">
        <f>C62-D62</f>
        <v>6705</v>
      </c>
      <c r="F62" s="159" t="str">
        <f>IF(E62=0,0,IF(D62=0,"　　 皆増",IF(C62=0,"　　 皆減",ROUND(E62/D62*100,1))))</f>
        <v>　　 皆増</v>
      </c>
    </row>
    <row r="63" spans="2:6" ht="10.5">
      <c r="B63" s="148" t="s">
        <v>249</v>
      </c>
      <c r="C63" s="149">
        <v>3404</v>
      </c>
      <c r="D63" s="149">
        <v>3404</v>
      </c>
      <c r="E63" s="149">
        <f t="shared" si="2"/>
        <v>0</v>
      </c>
      <c r="F63" s="159">
        <f t="shared" si="3"/>
        <v>0</v>
      </c>
    </row>
    <row r="64" spans="2:6" ht="10.5">
      <c r="B64" s="148" t="s">
        <v>250</v>
      </c>
      <c r="C64" s="149">
        <v>233883</v>
      </c>
      <c r="D64" s="149">
        <v>205739</v>
      </c>
      <c r="E64" s="149">
        <f t="shared" si="2"/>
        <v>28144</v>
      </c>
      <c r="F64" s="159">
        <f t="shared" si="3"/>
        <v>13.7</v>
      </c>
    </row>
    <row r="65" spans="2:6" ht="10.5">
      <c r="B65" s="148" t="s">
        <v>251</v>
      </c>
      <c r="C65" s="149">
        <v>22598326</v>
      </c>
      <c r="D65" s="149">
        <v>23539789</v>
      </c>
      <c r="E65" s="149">
        <f t="shared" si="2"/>
        <v>-941463</v>
      </c>
      <c r="F65" s="159">
        <f t="shared" si="3"/>
        <v>-4</v>
      </c>
    </row>
    <row r="66" spans="2:6" ht="10.5">
      <c r="B66" s="148" t="s">
        <v>252</v>
      </c>
      <c r="C66" s="150">
        <v>0</v>
      </c>
      <c r="D66" s="150">
        <v>0</v>
      </c>
      <c r="E66" s="150" t="s">
        <v>207</v>
      </c>
      <c r="F66" s="150" t="s">
        <v>207</v>
      </c>
    </row>
    <row r="67" spans="2:6" ht="10.5">
      <c r="B67" s="148" t="s">
        <v>253</v>
      </c>
      <c r="C67" s="150">
        <v>0</v>
      </c>
      <c r="D67" s="150">
        <v>0</v>
      </c>
      <c r="E67" s="150" t="s">
        <v>207</v>
      </c>
      <c r="F67" s="150" t="s">
        <v>207</v>
      </c>
    </row>
    <row r="68" spans="2:6" ht="10.5">
      <c r="B68" s="148" t="s">
        <v>254</v>
      </c>
      <c r="C68" s="149">
        <v>13081853</v>
      </c>
      <c r="D68" s="149">
        <v>13597048</v>
      </c>
      <c r="E68" s="149">
        <f>C68-D68</f>
        <v>-515195</v>
      </c>
      <c r="F68" s="159">
        <f t="shared" si="3"/>
        <v>-3.8</v>
      </c>
    </row>
    <row r="69" spans="2:6" ht="10.5">
      <c r="B69" s="148" t="s">
        <v>255</v>
      </c>
      <c r="C69" s="150">
        <v>0</v>
      </c>
      <c r="D69" s="150">
        <v>0</v>
      </c>
      <c r="E69" s="150" t="s">
        <v>207</v>
      </c>
      <c r="F69" s="150" t="s">
        <v>207</v>
      </c>
    </row>
    <row r="70" spans="2:6" ht="10.5">
      <c r="B70" s="209" t="s">
        <v>157</v>
      </c>
      <c r="C70" s="210">
        <f>SUM(C51:C69)</f>
        <v>135590907</v>
      </c>
      <c r="D70" s="210">
        <f>SUM(D51:D69)</f>
        <v>136792253</v>
      </c>
      <c r="E70" s="210">
        <f>C70-D70</f>
        <v>-1201346</v>
      </c>
      <c r="F70" s="286">
        <f t="shared" si="3"/>
        <v>-0.9</v>
      </c>
    </row>
    <row r="71" spans="2:6" ht="10.5">
      <c r="B71" s="195"/>
      <c r="C71" s="196"/>
      <c r="D71" s="196"/>
      <c r="E71" s="196"/>
      <c r="F71" s="197"/>
    </row>
    <row r="72" spans="2:6" ht="10.5">
      <c r="B72" s="359" t="s">
        <v>129</v>
      </c>
      <c r="C72" s="364" t="s">
        <v>264</v>
      </c>
      <c r="D72" s="365"/>
      <c r="E72" s="365"/>
      <c r="F72" s="366"/>
    </row>
    <row r="73" spans="2:6" ht="10.5">
      <c r="B73" s="360"/>
      <c r="C73" s="143" t="str">
        <f>C4</f>
        <v>令和２年度</v>
      </c>
      <c r="D73" s="143" t="str">
        <f>D4</f>
        <v>令和元年度</v>
      </c>
      <c r="E73" s="144" t="s">
        <v>130</v>
      </c>
      <c r="F73" s="157" t="s">
        <v>131</v>
      </c>
    </row>
    <row r="74" spans="2:6" ht="10.5">
      <c r="B74" s="148" t="s">
        <v>205</v>
      </c>
      <c r="C74" s="149">
        <v>121173624</v>
      </c>
      <c r="D74" s="149">
        <v>117200939</v>
      </c>
      <c r="E74" s="149">
        <f>C74-D74</f>
        <v>3972685</v>
      </c>
      <c r="F74" s="159">
        <f>IF(E74=0,0,IF(D74=0,"　　 皆増",IF(C74=0,"　　 皆減",ROUND(E74/D74*100,1))))</f>
        <v>3.4</v>
      </c>
    </row>
    <row r="75" spans="2:6" ht="10.5">
      <c r="B75" s="148" t="s">
        <v>208</v>
      </c>
      <c r="C75" s="149">
        <v>4534895</v>
      </c>
      <c r="D75" s="149">
        <v>4688857</v>
      </c>
      <c r="E75" s="149">
        <f>C75-D75</f>
        <v>-153962</v>
      </c>
      <c r="F75" s="159">
        <f>IF(E75=0,0,IF(D75=0,"　　 皆増",IF(C75=0,"　　 皆減",ROUND(E75/D75*100,1))))</f>
        <v>-3.3</v>
      </c>
    </row>
    <row r="76" spans="2:6" ht="10.5">
      <c r="B76" s="207" t="s">
        <v>206</v>
      </c>
      <c r="C76" s="208">
        <f>SUM(C74:C75)</f>
        <v>125708519</v>
      </c>
      <c r="D76" s="208">
        <f>SUM(D74:D75)</f>
        <v>121889796</v>
      </c>
      <c r="E76" s="208">
        <f>C76-D76</f>
        <v>3818723</v>
      </c>
      <c r="F76" s="287">
        <f>IF(E76=0,0,IF(D76=0,"　　 皆増",IF(C76=0,"　　 皆減",ROUND(E76/D76*100,1))))</f>
        <v>3.1</v>
      </c>
    </row>
    <row r="77" spans="2:6" ht="10.5">
      <c r="B77" s="154"/>
      <c r="C77" s="155"/>
      <c r="D77" s="155"/>
      <c r="E77" s="155"/>
      <c r="F77" s="288"/>
    </row>
    <row r="78" spans="2:6" ht="12.75" customHeight="1">
      <c r="B78" s="211" t="s">
        <v>158</v>
      </c>
      <c r="C78" s="212">
        <f>C47+C70+C76</f>
        <v>1224037317</v>
      </c>
      <c r="D78" s="212">
        <f>D47+D70+D76</f>
        <v>1185509412</v>
      </c>
      <c r="E78" s="212">
        <f>C78-D78</f>
        <v>38527905</v>
      </c>
      <c r="F78" s="289">
        <f t="shared" si="3"/>
        <v>3.2</v>
      </c>
    </row>
    <row r="79" spans="2:6" ht="12.75" customHeight="1">
      <c r="B79" s="158" t="s">
        <v>265</v>
      </c>
      <c r="C79" s="147">
        <v>62254699</v>
      </c>
      <c r="D79" s="147">
        <v>63932992</v>
      </c>
      <c r="E79" s="147">
        <f>C79-D79</f>
        <v>-1678293</v>
      </c>
      <c r="F79" s="290">
        <f>IF(E79=0,0,IF(D79=0,"　　 皆増",IF(C79=0,"　　 皆減",ROUND(E79/D79*100,1))))</f>
        <v>-2.6</v>
      </c>
    </row>
    <row r="80" spans="2:6" ht="12.75" customHeight="1">
      <c r="B80" s="211" t="s">
        <v>159</v>
      </c>
      <c r="C80" s="212">
        <f>SUM(C78-C79)</f>
        <v>1161782618</v>
      </c>
      <c r="D80" s="212">
        <f>SUM(D78-D79)</f>
        <v>1121576420</v>
      </c>
      <c r="E80" s="212">
        <f>C80-D80</f>
        <v>40206198</v>
      </c>
      <c r="F80" s="289">
        <f>IF(E80=0,0,IF(D80=0,"　　 皆増",IF(C80=0,"　　 皆減",ROUND(E80/D80*100,1))))</f>
        <v>3.6</v>
      </c>
    </row>
    <row r="81" spans="2:6" ht="12.75" customHeight="1">
      <c r="B81" s="267" t="s">
        <v>268</v>
      </c>
      <c r="C81" s="212">
        <v>1155846276</v>
      </c>
      <c r="D81" s="212">
        <v>1115432755</v>
      </c>
      <c r="E81" s="212">
        <f>C81-D81</f>
        <v>40413521</v>
      </c>
      <c r="F81" s="289">
        <f>IF(E81=0,0,IF(D81=0,"　　 皆増",IF(C81=0,"　　 皆減",ROUND(E81/D81*100,1))))</f>
        <v>3.6</v>
      </c>
    </row>
    <row r="82" ht="10.5" customHeight="1">
      <c r="B82" s="70" t="s">
        <v>272</v>
      </c>
    </row>
  </sheetData>
  <sheetProtection/>
  <mergeCells count="6">
    <mergeCell ref="B49:B50"/>
    <mergeCell ref="C49:F49"/>
    <mergeCell ref="B3:B4"/>
    <mergeCell ref="C3:F3"/>
    <mergeCell ref="C72:F72"/>
    <mergeCell ref="B72:B73"/>
  </mergeCells>
  <printOptions/>
  <pageMargins left="0.984251968503937" right="0.3937007874015748" top="0.5118110236220472" bottom="0.3937007874015748" header="0.5118110236220472" footer="0.511811023622047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B1:G50"/>
  <sheetViews>
    <sheetView view="pageBreakPreview" zoomScale="110" zoomScaleNormal="130" zoomScaleSheetLayoutView="110" zoomScalePageLayoutView="0" workbookViewId="0" topLeftCell="A40">
      <selection activeCell="D46" sqref="D46"/>
    </sheetView>
  </sheetViews>
  <sheetFormatPr defaultColWidth="8.796875" defaultRowHeight="9.75" customHeight="1"/>
  <cols>
    <col min="1" max="1" width="3.5" style="71" customWidth="1"/>
    <col min="2" max="2" width="7.8984375" style="71" customWidth="1"/>
    <col min="3" max="3" width="17.5" style="71" customWidth="1"/>
    <col min="4" max="6" width="12.59765625" style="73" customWidth="1"/>
    <col min="7" max="7" width="9.09765625" style="72" customWidth="1"/>
    <col min="8" max="16384" width="9" style="71" customWidth="1"/>
  </cols>
  <sheetData>
    <row r="1" spans="2:7" s="160" customFormat="1" ht="14.25" customHeight="1">
      <c r="B1" s="389" t="s">
        <v>277</v>
      </c>
      <c r="C1" s="389"/>
      <c r="D1" s="389"/>
      <c r="E1" s="389"/>
      <c r="F1" s="389"/>
      <c r="G1" s="389"/>
    </row>
    <row r="2" spans="2:7" s="160" customFormat="1" ht="14.25" customHeight="1">
      <c r="B2" s="160" t="s">
        <v>160</v>
      </c>
      <c r="D2" s="161"/>
      <c r="E2" s="161"/>
      <c r="F2" s="390" t="s">
        <v>210</v>
      </c>
      <c r="G2" s="390"/>
    </row>
    <row r="3" spans="2:7" s="160" customFormat="1" ht="14.25" customHeight="1">
      <c r="B3" s="391" t="s">
        <v>161</v>
      </c>
      <c r="C3" s="392"/>
      <c r="D3" s="162" t="s">
        <v>310</v>
      </c>
      <c r="E3" s="162" t="s">
        <v>281</v>
      </c>
      <c r="F3" s="163" t="s">
        <v>130</v>
      </c>
      <c r="G3" s="164" t="s">
        <v>209</v>
      </c>
    </row>
    <row r="4" spans="2:7" s="160" customFormat="1" ht="14.25" customHeight="1">
      <c r="B4" s="393" t="s">
        <v>162</v>
      </c>
      <c r="C4" s="141" t="s">
        <v>163</v>
      </c>
      <c r="D4" s="191">
        <v>9815305</v>
      </c>
      <c r="E4" s="191">
        <v>9664662</v>
      </c>
      <c r="F4" s="191">
        <f>D4-E4</f>
        <v>150643</v>
      </c>
      <c r="G4" s="192">
        <f aca="true" t="shared" si="0" ref="G4:G26">IF(F4=0,0,IF(E4=0,"　　　 皆増",IF(D4=0,"　　　 皆減",ROUND(F4/E4*100,1))))</f>
        <v>1.6</v>
      </c>
    </row>
    <row r="5" spans="2:7" s="160" customFormat="1" ht="14.25" customHeight="1">
      <c r="B5" s="393"/>
      <c r="C5" s="140" t="s">
        <v>164</v>
      </c>
      <c r="D5" s="268">
        <v>16726324</v>
      </c>
      <c r="E5" s="268">
        <v>15969280</v>
      </c>
      <c r="F5" s="268">
        <f aca="true" t="shared" si="1" ref="F5:F49">D5-E5</f>
        <v>757044</v>
      </c>
      <c r="G5" s="269">
        <f t="shared" si="0"/>
        <v>4.7</v>
      </c>
    </row>
    <row r="6" spans="2:7" s="160" customFormat="1" ht="14.25" customHeight="1">
      <c r="B6" s="393"/>
      <c r="C6" s="140" t="s">
        <v>276</v>
      </c>
      <c r="D6" s="268">
        <v>390547793</v>
      </c>
      <c r="E6" s="268">
        <v>384628826</v>
      </c>
      <c r="F6" s="268">
        <f t="shared" si="1"/>
        <v>5918967</v>
      </c>
      <c r="G6" s="269">
        <f t="shared" si="0"/>
        <v>1.5</v>
      </c>
    </row>
    <row r="7" spans="2:7" s="160" customFormat="1" ht="14.25" customHeight="1">
      <c r="B7" s="393"/>
      <c r="C7" s="165" t="s">
        <v>165</v>
      </c>
      <c r="D7" s="270">
        <v>28163648</v>
      </c>
      <c r="E7" s="270">
        <v>37204355</v>
      </c>
      <c r="F7" s="270">
        <f t="shared" si="1"/>
        <v>-9040707</v>
      </c>
      <c r="G7" s="271">
        <f t="shared" si="0"/>
        <v>-24.3</v>
      </c>
    </row>
    <row r="8" spans="2:7" s="160" customFormat="1" ht="14.25" customHeight="1">
      <c r="B8" s="393"/>
      <c r="C8" s="204" t="s">
        <v>166</v>
      </c>
      <c r="D8" s="198">
        <f>D4+D6</f>
        <v>400363098</v>
      </c>
      <c r="E8" s="198">
        <f>E4+E6</f>
        <v>394293488</v>
      </c>
      <c r="F8" s="198">
        <f t="shared" si="1"/>
        <v>6069610</v>
      </c>
      <c r="G8" s="200">
        <f t="shared" si="0"/>
        <v>1.5</v>
      </c>
    </row>
    <row r="9" spans="2:7" s="160" customFormat="1" ht="14.25" customHeight="1">
      <c r="B9" s="393"/>
      <c r="C9" s="204" t="s">
        <v>167</v>
      </c>
      <c r="D9" s="198">
        <f>D5+D7</f>
        <v>44889972</v>
      </c>
      <c r="E9" s="198">
        <f>E5+E7</f>
        <v>53173635</v>
      </c>
      <c r="F9" s="198">
        <f t="shared" si="1"/>
        <v>-8283663</v>
      </c>
      <c r="G9" s="200">
        <f t="shared" si="0"/>
        <v>-15.6</v>
      </c>
    </row>
    <row r="10" spans="2:7" s="160" customFormat="1" ht="14.25" customHeight="1">
      <c r="B10" s="393"/>
      <c r="C10" s="205" t="s">
        <v>168</v>
      </c>
      <c r="D10" s="202">
        <f>D8+D9</f>
        <v>445253070</v>
      </c>
      <c r="E10" s="202">
        <f>E8+E9</f>
        <v>447467123</v>
      </c>
      <c r="F10" s="202">
        <f t="shared" si="1"/>
        <v>-2214053</v>
      </c>
      <c r="G10" s="206">
        <f t="shared" si="0"/>
        <v>-0.5</v>
      </c>
    </row>
    <row r="11" spans="2:7" s="160" customFormat="1" ht="14.25" customHeight="1">
      <c r="B11" s="393" t="s">
        <v>169</v>
      </c>
      <c r="C11" s="141" t="s">
        <v>170</v>
      </c>
      <c r="D11" s="191">
        <v>147305493</v>
      </c>
      <c r="E11" s="191">
        <v>147225809</v>
      </c>
      <c r="F11" s="191">
        <f t="shared" si="1"/>
        <v>79684</v>
      </c>
      <c r="G11" s="192">
        <f t="shared" si="0"/>
        <v>0.1</v>
      </c>
    </row>
    <row r="12" spans="2:7" s="160" customFormat="1" ht="14.25" customHeight="1">
      <c r="B12" s="393"/>
      <c r="C12" s="140" t="s">
        <v>171</v>
      </c>
      <c r="D12" s="268">
        <v>149373959</v>
      </c>
      <c r="E12" s="268">
        <v>144095971</v>
      </c>
      <c r="F12" s="268">
        <f t="shared" si="1"/>
        <v>5277988</v>
      </c>
      <c r="G12" s="269">
        <f t="shared" si="0"/>
        <v>3.7</v>
      </c>
    </row>
    <row r="13" spans="2:7" s="160" customFormat="1" ht="14.25" customHeight="1">
      <c r="B13" s="393"/>
      <c r="C13" s="165" t="s">
        <v>172</v>
      </c>
      <c r="D13" s="270">
        <v>49034255</v>
      </c>
      <c r="E13" s="270">
        <v>48996277</v>
      </c>
      <c r="F13" s="270">
        <f t="shared" si="1"/>
        <v>37978</v>
      </c>
      <c r="G13" s="271">
        <f t="shared" si="0"/>
        <v>0.1</v>
      </c>
    </row>
    <row r="14" spans="2:7" s="160" customFormat="1" ht="14.25" customHeight="1">
      <c r="B14" s="393"/>
      <c r="C14" s="205" t="s">
        <v>173</v>
      </c>
      <c r="D14" s="202">
        <f>SUM(D11:D13)</f>
        <v>345713707</v>
      </c>
      <c r="E14" s="202">
        <f>SUM(E11:E13)</f>
        <v>340318057</v>
      </c>
      <c r="F14" s="202">
        <f t="shared" si="1"/>
        <v>5395650</v>
      </c>
      <c r="G14" s="206">
        <f t="shared" si="0"/>
        <v>1.6</v>
      </c>
    </row>
    <row r="15" spans="2:7" s="193" customFormat="1" ht="14.25" customHeight="1">
      <c r="B15" s="394" t="s">
        <v>174</v>
      </c>
      <c r="C15" s="395"/>
      <c r="D15" s="191">
        <v>9317142</v>
      </c>
      <c r="E15" s="191">
        <v>8972782</v>
      </c>
      <c r="F15" s="191">
        <f t="shared" si="1"/>
        <v>344360</v>
      </c>
      <c r="G15" s="192">
        <f t="shared" si="0"/>
        <v>3.8</v>
      </c>
    </row>
    <row r="16" spans="2:7" s="160" customFormat="1" ht="14.25" customHeight="1">
      <c r="B16" s="379" t="s">
        <v>282</v>
      </c>
      <c r="C16" s="380"/>
      <c r="D16" s="268">
        <v>338136</v>
      </c>
      <c r="E16" s="268">
        <v>108220</v>
      </c>
      <c r="F16" s="268">
        <f>D16-E16</f>
        <v>229916</v>
      </c>
      <c r="G16" s="297">
        <f>IF(F16=0,0,IF(E16=0,"　　　 皆増",IF(D16=0,"　　　 皆減",ROUND(F16/E16*100,1))))</f>
        <v>212.5</v>
      </c>
    </row>
    <row r="17" spans="2:7" s="160" customFormat="1" ht="14.25" customHeight="1">
      <c r="B17" s="379" t="s">
        <v>175</v>
      </c>
      <c r="C17" s="380"/>
      <c r="D17" s="268">
        <v>34978769</v>
      </c>
      <c r="E17" s="268">
        <v>35011543</v>
      </c>
      <c r="F17" s="268">
        <f t="shared" si="1"/>
        <v>-32774</v>
      </c>
      <c r="G17" s="269">
        <f t="shared" si="0"/>
        <v>-0.1</v>
      </c>
    </row>
    <row r="18" spans="2:7" s="160" customFormat="1" ht="14.25" customHeight="1">
      <c r="B18" s="379" t="s">
        <v>176</v>
      </c>
      <c r="C18" s="380"/>
      <c r="D18" s="268">
        <v>19215</v>
      </c>
      <c r="E18" s="268">
        <v>19536</v>
      </c>
      <c r="F18" s="268">
        <f t="shared" si="1"/>
        <v>-321</v>
      </c>
      <c r="G18" s="269">
        <f t="shared" si="0"/>
        <v>-1.6</v>
      </c>
    </row>
    <row r="19" spans="2:7" s="160" customFormat="1" ht="14.25" customHeight="1">
      <c r="B19" s="379" t="s">
        <v>177</v>
      </c>
      <c r="C19" s="380"/>
      <c r="D19" s="268">
        <v>6546661</v>
      </c>
      <c r="E19" s="268">
        <v>6605366</v>
      </c>
      <c r="F19" s="268">
        <f t="shared" si="1"/>
        <v>-58705</v>
      </c>
      <c r="G19" s="269">
        <f t="shared" si="0"/>
        <v>-0.9</v>
      </c>
    </row>
    <row r="20" spans="2:7" s="160" customFormat="1" ht="14.25" customHeight="1">
      <c r="B20" s="379" t="s">
        <v>178</v>
      </c>
      <c r="C20" s="380"/>
      <c r="D20" s="268">
        <v>789069</v>
      </c>
      <c r="E20" s="268">
        <v>1206768</v>
      </c>
      <c r="F20" s="268">
        <f t="shared" si="1"/>
        <v>-417699</v>
      </c>
      <c r="G20" s="269">
        <f t="shared" si="0"/>
        <v>-34.6</v>
      </c>
    </row>
    <row r="21" spans="2:7" s="160" customFormat="1" ht="14.25" customHeight="1">
      <c r="B21" s="379" t="s">
        <v>179</v>
      </c>
      <c r="C21" s="380"/>
      <c r="D21" s="268">
        <v>3965318</v>
      </c>
      <c r="E21" s="268">
        <v>4120125</v>
      </c>
      <c r="F21" s="268">
        <f t="shared" si="1"/>
        <v>-154807</v>
      </c>
      <c r="G21" s="269">
        <f t="shared" si="0"/>
        <v>-3.8</v>
      </c>
    </row>
    <row r="22" spans="2:7" s="160" customFormat="1" ht="14.25" customHeight="1">
      <c r="B22" s="379" t="s">
        <v>180</v>
      </c>
      <c r="C22" s="380"/>
      <c r="D22" s="268">
        <v>2279271</v>
      </c>
      <c r="E22" s="268">
        <v>4118199</v>
      </c>
      <c r="F22" s="268">
        <f>D22-E22</f>
        <v>-1838928</v>
      </c>
      <c r="G22" s="269">
        <f>IF(F22=0,0,IF(E22=0,"　　　 皆増",IF(D22=0,"　　　 皆減",ROUND(F22/E22*100,1))))</f>
        <v>-44.7</v>
      </c>
    </row>
    <row r="23" spans="2:7" s="160" customFormat="1" ht="14.25" customHeight="1">
      <c r="B23" s="379" t="s">
        <v>313</v>
      </c>
      <c r="C23" s="380"/>
      <c r="D23" s="268">
        <v>5130919</v>
      </c>
      <c r="E23" s="268">
        <v>0</v>
      </c>
      <c r="F23" s="268">
        <f>D23-E23</f>
        <v>5130919</v>
      </c>
      <c r="G23" s="269" t="str">
        <f>IF(F23=0,0,IF(E23=0,"　　　 皆増",IF(D23=0,"　　　 皆減",ROUND(F23/E23*100,1))))</f>
        <v>　　　 皆増</v>
      </c>
    </row>
    <row r="24" spans="2:7" s="160" customFormat="1" ht="14.25" customHeight="1">
      <c r="B24" s="379" t="s">
        <v>181</v>
      </c>
      <c r="C24" s="380"/>
      <c r="D24" s="268">
        <v>136341784</v>
      </c>
      <c r="E24" s="268">
        <v>104633356</v>
      </c>
      <c r="F24" s="268">
        <f t="shared" si="1"/>
        <v>31708428</v>
      </c>
      <c r="G24" s="269">
        <f t="shared" si="0"/>
        <v>30.3</v>
      </c>
    </row>
    <row r="25" spans="2:7" s="160" customFormat="1" ht="14.25" customHeight="1">
      <c r="B25" s="379" t="s">
        <v>182</v>
      </c>
      <c r="C25" s="380"/>
      <c r="D25" s="268">
        <v>2337612</v>
      </c>
      <c r="E25" s="268">
        <v>2258118</v>
      </c>
      <c r="F25" s="268">
        <f t="shared" si="1"/>
        <v>79494</v>
      </c>
      <c r="G25" s="269">
        <f t="shared" si="0"/>
        <v>3.5</v>
      </c>
    </row>
    <row r="26" spans="2:7" s="160" customFormat="1" ht="14.25" customHeight="1">
      <c r="B26" s="379" t="s">
        <v>183</v>
      </c>
      <c r="C26" s="380"/>
      <c r="D26" s="268">
        <v>1065646</v>
      </c>
      <c r="E26" s="268">
        <v>1096224</v>
      </c>
      <c r="F26" s="268">
        <f t="shared" si="1"/>
        <v>-30578</v>
      </c>
      <c r="G26" s="269">
        <f t="shared" si="0"/>
        <v>-2.8</v>
      </c>
    </row>
    <row r="27" spans="2:7" s="160" customFormat="1" ht="14.25" customHeight="1">
      <c r="B27" s="379" t="s">
        <v>184</v>
      </c>
      <c r="C27" s="380"/>
      <c r="D27" s="268">
        <v>0</v>
      </c>
      <c r="E27" s="268">
        <v>2436907</v>
      </c>
      <c r="F27" s="268">
        <f t="shared" si="1"/>
        <v>-2436907</v>
      </c>
      <c r="G27" s="269" t="str">
        <f>IF(F27=0,0,IF(E27=0,"　　　 皆増",IF(D27=0,"　　　 皆減",ROUND(F27/E27*100,1))))</f>
        <v>　　　 皆減</v>
      </c>
    </row>
    <row r="28" spans="2:7" s="160" customFormat="1" ht="14.25" customHeight="1">
      <c r="B28" s="379" t="s">
        <v>185</v>
      </c>
      <c r="C28" s="380"/>
      <c r="D28" s="268">
        <v>4312727</v>
      </c>
      <c r="E28" s="268">
        <v>4119837</v>
      </c>
      <c r="F28" s="268">
        <f>D28-E28</f>
        <v>192890</v>
      </c>
      <c r="G28" s="269">
        <f>IF(F28=0,0,IF(E28=0,"　　　 皆増",IF(D28=0,"　　　 皆減",ROUND(F28/E28*100,1))))</f>
        <v>4.7</v>
      </c>
    </row>
    <row r="29" spans="2:7" s="160" customFormat="1" ht="14.25" customHeight="1">
      <c r="B29" s="379" t="s">
        <v>314</v>
      </c>
      <c r="C29" s="380"/>
      <c r="D29" s="268">
        <v>2027943</v>
      </c>
      <c r="E29" s="268">
        <v>861050</v>
      </c>
      <c r="F29" s="268">
        <f>D29-E29</f>
        <v>1166893</v>
      </c>
      <c r="G29" s="297">
        <f>IF(F29=0,0,IF(E29=0,"　　　 皆増",IF(D29=0,"　　　 皆減",ROUND(F29/E29*100,1))))</f>
        <v>135.5</v>
      </c>
    </row>
    <row r="30" spans="2:7" s="160" customFormat="1" ht="14.25" customHeight="1">
      <c r="B30" s="379" t="s">
        <v>287</v>
      </c>
      <c r="C30" s="380"/>
      <c r="D30" s="268">
        <v>0</v>
      </c>
      <c r="E30" s="268">
        <v>0</v>
      </c>
      <c r="F30" s="272" t="s">
        <v>207</v>
      </c>
      <c r="G30" s="272" t="s">
        <v>207</v>
      </c>
    </row>
    <row r="31" spans="2:7" s="160" customFormat="1" ht="14.25" customHeight="1">
      <c r="B31" s="379" t="s">
        <v>240</v>
      </c>
      <c r="C31" s="380"/>
      <c r="D31" s="268">
        <v>4891895</v>
      </c>
      <c r="E31" s="268">
        <v>5077685</v>
      </c>
      <c r="F31" s="268">
        <f>D31-E31</f>
        <v>-185790</v>
      </c>
      <c r="G31" s="269">
        <f>IF(F31=0,0,IF(E31=0,"　　　 皆増",IF(D31=0,"　　　 皆減",ROUND(F31/E31*100,1))))</f>
        <v>-3.7</v>
      </c>
    </row>
    <row r="32" spans="2:7" s="160" customFormat="1" ht="14.25" customHeight="1">
      <c r="B32" s="379" t="s">
        <v>186</v>
      </c>
      <c r="C32" s="380"/>
      <c r="D32" s="268">
        <v>22299</v>
      </c>
      <c r="E32" s="268">
        <v>25101</v>
      </c>
      <c r="F32" s="268">
        <f>D32-E32</f>
        <v>-2802</v>
      </c>
      <c r="G32" s="269">
        <f>IF(F32=0,0,IF(E32=0,"　　　 皆増",IF(D32=0,"　　　 皆減",ROUND(F32/E32*100,1))))</f>
        <v>-11.2</v>
      </c>
    </row>
    <row r="33" spans="2:7" s="160" customFormat="1" ht="14.25" customHeight="1">
      <c r="B33" s="379" t="s">
        <v>187</v>
      </c>
      <c r="C33" s="380"/>
      <c r="D33" s="268">
        <v>12018819</v>
      </c>
      <c r="E33" s="268">
        <v>11696877</v>
      </c>
      <c r="F33" s="268">
        <f t="shared" si="1"/>
        <v>321942</v>
      </c>
      <c r="G33" s="269">
        <f>IF(F33=0,0,IF(E33=0,"　　　 皆増",IF(D33=0,"　　　 皆減",ROUND(F33/E33*100,1))))</f>
        <v>2.8</v>
      </c>
    </row>
    <row r="34" spans="2:7" s="160" customFormat="1" ht="14.25" customHeight="1">
      <c r="B34" s="379" t="s">
        <v>188</v>
      </c>
      <c r="C34" s="380"/>
      <c r="D34" s="268">
        <v>0</v>
      </c>
      <c r="E34" s="268">
        <v>0</v>
      </c>
      <c r="F34" s="272" t="s">
        <v>207</v>
      </c>
      <c r="G34" s="272" t="s">
        <v>207</v>
      </c>
    </row>
    <row r="35" spans="2:7" s="160" customFormat="1" ht="14.25" customHeight="1">
      <c r="B35" s="379" t="s">
        <v>283</v>
      </c>
      <c r="C35" s="380"/>
      <c r="D35" s="268">
        <v>760529</v>
      </c>
      <c r="E35" s="268">
        <v>357934</v>
      </c>
      <c r="F35" s="268">
        <f t="shared" si="1"/>
        <v>402595</v>
      </c>
      <c r="G35" s="297">
        <f>IF(F35=0,0,IF(E35=0,"　　　 皆増",IF(D35=0,"　　　 皆減",ROUND(F35/E35*100,1))))</f>
        <v>112.5</v>
      </c>
    </row>
    <row r="36" spans="2:7" s="160" customFormat="1" ht="14.25" customHeight="1">
      <c r="B36" s="381" t="s">
        <v>189</v>
      </c>
      <c r="C36" s="382"/>
      <c r="D36" s="273">
        <v>1148994</v>
      </c>
      <c r="E36" s="273">
        <v>1200892</v>
      </c>
      <c r="F36" s="273">
        <f t="shared" si="1"/>
        <v>-51898</v>
      </c>
      <c r="G36" s="274">
        <f aca="true" t="shared" si="2" ref="G36:G49">IF(F36=0,0,IF(E36=0,"　　　 皆増",IF(D36=0,"　　　 皆減",ROUND(F36/E36*100,1))))</f>
        <v>-4.3</v>
      </c>
    </row>
    <row r="37" spans="2:7" s="160" customFormat="1" ht="14.25" customHeight="1">
      <c r="B37" s="373" t="s">
        <v>168</v>
      </c>
      <c r="C37" s="374"/>
      <c r="D37" s="198">
        <f>D10+D14+SUM(D15:D36)</f>
        <v>1019259525</v>
      </c>
      <c r="E37" s="198">
        <f>E10+E14+SUM(E15:E36)</f>
        <v>981711700</v>
      </c>
      <c r="F37" s="202">
        <f t="shared" si="1"/>
        <v>37547825</v>
      </c>
      <c r="G37" s="203">
        <f t="shared" si="2"/>
        <v>3.8</v>
      </c>
    </row>
    <row r="38" spans="2:7" s="160" customFormat="1" ht="14.25" customHeight="1">
      <c r="B38" s="383" t="s">
        <v>256</v>
      </c>
      <c r="C38" s="384"/>
      <c r="D38" s="191">
        <v>13372</v>
      </c>
      <c r="E38" s="191">
        <v>16196</v>
      </c>
      <c r="F38" s="191">
        <f>D38-E38</f>
        <v>-2824</v>
      </c>
      <c r="G38" s="192">
        <f>IF(F38=0,0,IF(E38=0,"　　　 皆増",IF(D38=0,"　　　 皆減",ROUND(F38/E38*100,1))))</f>
        <v>-17.4</v>
      </c>
    </row>
    <row r="39" spans="2:7" s="160" customFormat="1" ht="14.25" customHeight="1">
      <c r="B39" s="396" t="s">
        <v>284</v>
      </c>
      <c r="C39" s="397"/>
      <c r="D39" s="268">
        <v>5978721</v>
      </c>
      <c r="E39" s="268">
        <v>6119239</v>
      </c>
      <c r="F39" s="268">
        <f>D39-E39</f>
        <v>-140518</v>
      </c>
      <c r="G39" s="269">
        <f>IF(F39=0,0,IF(E39=0,"　　　 皆増",IF(D39=0,"　　　 皆減",ROUND(F39/E39*100,1))))</f>
        <v>-2.3</v>
      </c>
    </row>
    <row r="40" spans="2:7" s="160" customFormat="1" ht="14.25" customHeight="1">
      <c r="B40" s="396" t="s">
        <v>285</v>
      </c>
      <c r="C40" s="397"/>
      <c r="D40" s="268">
        <v>971576</v>
      </c>
      <c r="E40" s="268">
        <v>389221</v>
      </c>
      <c r="F40" s="268">
        <f>D40-E40</f>
        <v>582355</v>
      </c>
      <c r="G40" s="297">
        <f>IF(F40=0,0,IF(E40=0,"　　　 皆増",IF(D40=0,"　　　 皆減",ROUND(F40/E40*100,1))))</f>
        <v>149.6</v>
      </c>
    </row>
    <row r="41" spans="2:7" s="160" customFormat="1" ht="14.25" customHeight="1">
      <c r="B41" s="371" t="s">
        <v>286</v>
      </c>
      <c r="C41" s="372"/>
      <c r="D41" s="273">
        <v>369516</v>
      </c>
      <c r="E41" s="273">
        <v>110992</v>
      </c>
      <c r="F41" s="273">
        <f>D41-E41</f>
        <v>258524</v>
      </c>
      <c r="G41" s="298">
        <f t="shared" si="2"/>
        <v>232.9</v>
      </c>
    </row>
    <row r="42" spans="2:7" s="160" customFormat="1" ht="14.25" customHeight="1">
      <c r="B42" s="373" t="s">
        <v>211</v>
      </c>
      <c r="C42" s="374"/>
      <c r="D42" s="201">
        <f>D37+SUM(D38:D41)</f>
        <v>1026592710</v>
      </c>
      <c r="E42" s="201">
        <f>E37+SUM(E38:E41)</f>
        <v>988347348</v>
      </c>
      <c r="F42" s="202">
        <f t="shared" si="1"/>
        <v>38245362</v>
      </c>
      <c r="G42" s="203">
        <f t="shared" si="2"/>
        <v>3.9</v>
      </c>
    </row>
    <row r="43" spans="2:7" s="160" customFormat="1" ht="14.25" customHeight="1">
      <c r="B43" s="375" t="s">
        <v>190</v>
      </c>
      <c r="C43" s="376"/>
      <c r="D43" s="275">
        <v>13429</v>
      </c>
      <c r="E43" s="275">
        <v>9442</v>
      </c>
      <c r="F43" s="277">
        <f t="shared" si="1"/>
        <v>3987</v>
      </c>
      <c r="G43" s="276">
        <f t="shared" si="2"/>
        <v>42.2</v>
      </c>
    </row>
    <row r="44" spans="2:7" s="160" customFormat="1" ht="14.25" customHeight="1">
      <c r="B44" s="373" t="s">
        <v>212</v>
      </c>
      <c r="C44" s="374"/>
      <c r="D44" s="198">
        <f>D42-D43</f>
        <v>1026579281</v>
      </c>
      <c r="E44" s="198">
        <f>E42-E43</f>
        <v>988337906</v>
      </c>
      <c r="F44" s="199">
        <f t="shared" si="1"/>
        <v>38241375</v>
      </c>
      <c r="G44" s="200">
        <f t="shared" si="2"/>
        <v>3.9</v>
      </c>
    </row>
    <row r="45" spans="2:7" s="160" customFormat="1" ht="14.25" customHeight="1">
      <c r="B45" s="377" t="s">
        <v>191</v>
      </c>
      <c r="C45" s="378"/>
      <c r="D45" s="191">
        <v>4665</v>
      </c>
      <c r="E45" s="191">
        <v>-47985</v>
      </c>
      <c r="F45" s="191">
        <f t="shared" si="1"/>
        <v>52650</v>
      </c>
      <c r="G45" s="192">
        <f>IF(F45=0,0,IF(E45=0,"　　　 皆増",IF(D45=0,"　　　 皆減",ROUND(F45/E45*100,1))))</f>
        <v>-109.7</v>
      </c>
    </row>
    <row r="46" spans="2:7" s="160" customFormat="1" ht="14.25" customHeight="1">
      <c r="B46" s="385" t="s">
        <v>192</v>
      </c>
      <c r="C46" s="386"/>
      <c r="D46" s="198">
        <f>D44+D45</f>
        <v>1026583946</v>
      </c>
      <c r="E46" s="198">
        <f>E44+E45</f>
        <v>988289921</v>
      </c>
      <c r="F46" s="198">
        <f t="shared" si="1"/>
        <v>38294025</v>
      </c>
      <c r="G46" s="200">
        <f t="shared" si="2"/>
        <v>3.9</v>
      </c>
    </row>
    <row r="47" spans="2:7" s="160" customFormat="1" ht="14.25" customHeight="1">
      <c r="B47" s="387" t="s">
        <v>269</v>
      </c>
      <c r="C47" s="388"/>
      <c r="D47" s="268">
        <f>'（3）基準財政需要額対前年度比較'!C81</f>
        <v>1155846276</v>
      </c>
      <c r="E47" s="268">
        <f>'（3）基準財政需要額対前年度比較'!D81</f>
        <v>1115432755</v>
      </c>
      <c r="F47" s="268">
        <f t="shared" si="1"/>
        <v>40413521</v>
      </c>
      <c r="G47" s="269">
        <f t="shared" si="2"/>
        <v>3.6</v>
      </c>
    </row>
    <row r="48" spans="2:7" s="160" customFormat="1" ht="14.25" customHeight="1">
      <c r="B48" s="367" t="s">
        <v>193</v>
      </c>
      <c r="C48" s="368"/>
      <c r="D48" s="268">
        <v>113508</v>
      </c>
      <c r="E48" s="268">
        <v>502410</v>
      </c>
      <c r="F48" s="268">
        <f t="shared" si="1"/>
        <v>-388902</v>
      </c>
      <c r="G48" s="269">
        <f>IF(F48=0,0,IF(E48=0,"　　　 皆増",IF(D48=0,"　　　 皆減",ROUND(F48/E48*100,1))))</f>
        <v>-77.4</v>
      </c>
    </row>
    <row r="49" spans="2:7" s="160" customFormat="1" ht="14.25" customHeight="1">
      <c r="B49" s="369" t="s">
        <v>194</v>
      </c>
      <c r="C49" s="370"/>
      <c r="D49" s="202">
        <f>D47+D48</f>
        <v>1155959784</v>
      </c>
      <c r="E49" s="202">
        <f>E47+E48</f>
        <v>1115935165</v>
      </c>
      <c r="F49" s="202">
        <f t="shared" si="1"/>
        <v>40024619</v>
      </c>
      <c r="G49" s="206">
        <f t="shared" si="2"/>
        <v>3.6</v>
      </c>
    </row>
    <row r="50" spans="2:7" s="160" customFormat="1" ht="14.25" customHeight="1">
      <c r="B50" s="160" t="s">
        <v>275</v>
      </c>
      <c r="D50" s="161"/>
      <c r="E50" s="161"/>
      <c r="F50" s="161"/>
      <c r="G50" s="166"/>
    </row>
  </sheetData>
  <sheetProtection/>
  <mergeCells count="40">
    <mergeCell ref="B34:C34"/>
    <mergeCell ref="B40:C40"/>
    <mergeCell ref="B39:C39"/>
    <mergeCell ref="B17:C17"/>
    <mergeCell ref="B18:C18"/>
    <mergeCell ref="B19:C19"/>
    <mergeCell ref="B26:C26"/>
    <mergeCell ref="B32:C32"/>
    <mergeCell ref="B33:C33"/>
    <mergeCell ref="B1:G1"/>
    <mergeCell ref="F2:G2"/>
    <mergeCell ref="B3:C3"/>
    <mergeCell ref="B4:B10"/>
    <mergeCell ref="B11:B14"/>
    <mergeCell ref="B15:C15"/>
    <mergeCell ref="B16:C16"/>
    <mergeCell ref="B31:C31"/>
    <mergeCell ref="B20:C20"/>
    <mergeCell ref="B21:C21"/>
    <mergeCell ref="B22:C22"/>
    <mergeCell ref="B27:C27"/>
    <mergeCell ref="B28:C28"/>
    <mergeCell ref="B30:C30"/>
    <mergeCell ref="B24:C24"/>
    <mergeCell ref="B25:C25"/>
    <mergeCell ref="B23:C23"/>
    <mergeCell ref="B29:C29"/>
    <mergeCell ref="B35:C35"/>
    <mergeCell ref="B36:C36"/>
    <mergeCell ref="B37:C37"/>
    <mergeCell ref="B38:C38"/>
    <mergeCell ref="B46:C46"/>
    <mergeCell ref="B47:C47"/>
    <mergeCell ref="B48:C48"/>
    <mergeCell ref="B49:C49"/>
    <mergeCell ref="B41:C41"/>
    <mergeCell ref="B42:C42"/>
    <mergeCell ref="B43:C43"/>
    <mergeCell ref="B44:C44"/>
    <mergeCell ref="B45:C45"/>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庶務係長</dc:creator>
  <cp:keywords/>
  <dc:description/>
  <cp:lastModifiedBy>埼玉県</cp:lastModifiedBy>
  <cp:lastPrinted>2020-08-03T08:39:41Z</cp:lastPrinted>
  <dcterms:created xsi:type="dcterms:W3CDTF">1999-04-02T06:42:12Z</dcterms:created>
  <dcterms:modified xsi:type="dcterms:W3CDTF">2020-08-03T08:47:47Z</dcterms:modified>
  <cp:category/>
  <cp:version/>
  <cp:contentType/>
  <cp:contentStatus/>
</cp:coreProperties>
</file>