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000" windowHeight="3480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特例交付金" sheetId="10" r:id="rId10"/>
  </sheets>
  <definedNames>
    <definedName name="_xlnm.Print_Area" localSheetId="4">'（１）総括'!$B$1:$O$48</definedName>
    <definedName name="_xlnm.Print_Area" localSheetId="0">'(1)普通交付税市町村別決定額'!$A$1:$Q$48</definedName>
    <definedName name="_xlnm.Print_Area" localSheetId="5">'（２）普通交付税'!$A$1:$Q$94</definedName>
    <definedName name="_xlnm.Print_Area" localSheetId="7">'（4）基準財政収入額対前年度比較'!$A$1:$G$50</definedName>
    <definedName name="_xlnm.Print_Area" localSheetId="9">'（４）特例交付金'!$A$1:$M$47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<sst xmlns="http://schemas.openxmlformats.org/spreadsheetml/2006/main" count="1082" uniqueCount="410">
  <si>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</si>
  <si>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</si>
  <si>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</si>
  <si>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</si>
  <si>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</si>
  <si>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</si>
  <si>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</si>
  <si>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</si>
  <si>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</si>
  <si>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</si>
  <si>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</si>
  <si>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</si>
  <si>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</si>
  <si>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</si>
  <si>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</si>
  <si>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</si>
  <si>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</si>
  <si>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</si>
  <si>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</si>
  <si>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</si>
  <si>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</si>
  <si>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</si>
  <si>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</si>
  <si>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</si>
  <si>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</si>
  <si>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</si>
  <si>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</si>
  <si>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</si>
  <si>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</si>
  <si>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</si>
  <si>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</si>
  <si>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</si>
  <si>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</si>
  <si>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</si>
  <si>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</si>
  <si>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</si>
  <si>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</si>
  <si>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</si>
  <si>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</si>
  <si>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</si>
  <si>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</si>
  <si>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</si>
  <si>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</si>
  <si>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</si>
  <si>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</si>
  <si>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</si>
  <si>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</si>
  <si>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</si>
  <si>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</si>
  <si>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</si>
  <si>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</si>
  <si>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</si>
  <si>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</si>
  <si>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</si>
  <si>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</si>
  <si>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</si>
  <si>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</si>
  <si>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</si>
  <si>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</si>
  <si>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</si>
  <si>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</si>
  <si>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</si>
  <si>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</si>
  <si>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</si>
  <si>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</si>
  <si>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</si>
  <si>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</si>
  <si>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</si>
  <si>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</si>
  <si>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</si>
  <si>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</si>
  <si>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</si>
  <si>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</si>
  <si>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</si>
  <si>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</si>
  <si>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</si>
  <si>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</si>
  <si>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</si>
  <si>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</si>
  <si>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</si>
  <si>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</si>
  <si>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</si>
  <si>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</si>
  <si>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</si>
  <si>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</si>
  <si>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</si>
  <si>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</si>
  <si>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</si>
  <si>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</si>
  <si>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</si>
  <si>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</si>
  <si>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</si>
  <si>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</si>
  <si>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</si>
  <si>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</si>
  <si>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</si>
  <si>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</si>
  <si>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</si>
  <si>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</si>
  <si>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</si>
  <si>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</si>
  <si>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</si>
  <si>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</si>
  <si>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</si>
  <si>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</si>
  <si>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</si>
  <si>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</si>
  <si>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</si>
  <si>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</si>
  <si>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</si>
  <si>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</si>
  <si>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</si>
  <si>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</si>
  <si>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</si>
  <si>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鳩ケ谷市</t>
  </si>
  <si>
    <t>鶴ケ島市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</si>
  <si>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</si>
  <si>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</si>
  <si>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</si>
  <si>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</si>
  <si>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</si>
  <si>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</si>
  <si>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</si>
  <si>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</si>
  <si>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</si>
  <si>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</si>
  <si>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</si>
  <si>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A×調整率     　D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</si>
  <si>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</si>
  <si>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</si>
  <si>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</si>
  <si>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</si>
  <si>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</si>
  <si>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</si>
  <si>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</si>
  <si>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</si>
  <si>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</si>
  <si>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</si>
  <si>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</si>
  <si>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</si>
  <si>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</si>
  <si>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</si>
  <si>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</si>
  <si>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</si>
  <si>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</si>
  <si>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</si>
  <si>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</si>
  <si>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</si>
  <si>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</si>
  <si>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</si>
  <si>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</si>
  <si>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</si>
  <si>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</si>
  <si>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</si>
  <si>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</si>
  <si>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</si>
  <si>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</si>
  <si>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</si>
  <si>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</si>
  <si>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</si>
  <si>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</si>
  <si>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</si>
  <si>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</si>
  <si>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</si>
  <si>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</si>
  <si>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</si>
  <si>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</si>
  <si>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</si>
  <si>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</si>
  <si>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</si>
  <si>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</si>
  <si>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</si>
  <si>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</si>
  <si>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</si>
  <si>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</si>
  <si>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</si>
  <si>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</si>
  <si>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</si>
  <si>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</si>
  <si>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</si>
  <si>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</si>
  <si>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</si>
  <si>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</si>
  <si>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</si>
  <si>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</si>
  <si>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</si>
  <si>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</si>
  <si>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</si>
  <si>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</si>
  <si>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</si>
  <si>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</si>
  <si>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</si>
  <si>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</si>
  <si>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</si>
  <si>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</si>
  <si>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</si>
  <si>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</si>
  <si>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</si>
  <si>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</si>
  <si>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</si>
  <si>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</si>
  <si>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</si>
  <si>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</si>
  <si>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</si>
  <si>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</si>
  <si>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</si>
  <si>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</si>
  <si>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</si>
  <si>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</si>
  <si>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</si>
  <si>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</si>
  <si>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</si>
  <si>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</si>
  <si>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</si>
  <si>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</si>
  <si>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</si>
  <si>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</si>
  <si>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</si>
  <si>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</si>
  <si>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</si>
  <si>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</si>
  <si>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</si>
  <si>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</si>
  <si>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</si>
  <si>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</si>
  <si>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</si>
  <si>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</si>
  <si>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</si>
  <si>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</si>
  <si>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</si>
  <si>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</si>
  <si>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</si>
  <si>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</si>
  <si>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</si>
  <si>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</si>
  <si>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</si>
  <si>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</si>
  <si>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</si>
  <si>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</si>
  <si>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</si>
  <si>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</si>
  <si>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</si>
  <si>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</si>
  <si>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</si>
  <si>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</si>
  <si>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</si>
  <si>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</si>
  <si>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</si>
  <si>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</si>
  <si>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</si>
  <si>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</si>
  <si>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</si>
  <si>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</si>
  <si>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</si>
  <si>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</si>
  <si>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</si>
  <si>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</si>
  <si>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</si>
  <si>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</si>
  <si>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</si>
  <si>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</si>
  <si>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</si>
  <si>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</si>
  <si>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</si>
  <si>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</si>
  <si>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</si>
  <si>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</si>
  <si>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</si>
  <si>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</si>
  <si>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</si>
  <si>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</si>
  <si>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</si>
  <si>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</si>
  <si>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</si>
  <si>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</si>
  <si>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</si>
  <si>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</si>
  <si>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</si>
  <si>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</si>
  <si>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</si>
  <si>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</si>
  <si>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</si>
  <si>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</si>
  <si>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</si>
  <si>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</si>
  <si>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</si>
  <si>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</si>
  <si>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</si>
  <si>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</si>
  <si>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</si>
  <si>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</si>
  <si>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</si>
  <si>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</si>
  <si>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</si>
  <si>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</si>
  <si>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</si>
  <si>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</si>
  <si>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</si>
  <si>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</si>
  <si>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</si>
  <si>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C－D</t>
  </si>
  <si>
    <t>地方揮発油譲与税</t>
  </si>
  <si>
    <t>平成22年度</t>
  </si>
  <si>
    <t>加須市※</t>
  </si>
  <si>
    <t>久喜市※</t>
  </si>
  <si>
    <t>平成22年度決定額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</si>
  <si>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</si>
  <si>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</si>
  <si>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</si>
  <si>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</si>
  <si>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</si>
  <si>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平成23年度決定額</t>
  </si>
  <si>
    <t>（再算定後）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</si>
  <si>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</si>
  <si>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</si>
  <si>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</si>
  <si>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</si>
  <si>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</si>
  <si>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</si>
  <si>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</si>
  <si>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</si>
  <si>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</si>
  <si>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</si>
  <si>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</si>
  <si>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</si>
  <si>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</si>
  <si>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</si>
  <si>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</si>
  <si>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</si>
  <si>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</si>
  <si>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</si>
  <si>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</si>
  <si>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</si>
  <si>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</si>
  <si>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</si>
  <si>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</si>
  <si>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</si>
  <si>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（単位：千円）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</si>
  <si>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</si>
  <si>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</si>
  <si>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</si>
  <si>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</si>
  <si>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</si>
  <si>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</si>
  <si>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</si>
  <si>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</si>
  <si>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</si>
  <si>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</si>
  <si>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</si>
  <si>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</si>
  <si>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</si>
  <si>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</si>
  <si>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</si>
  <si>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</si>
  <si>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平成２３年度</t>
  </si>
  <si>
    <t>平成２２年度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</si>
  <si>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</si>
  <si>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</si>
  <si>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</si>
  <si>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</si>
  <si>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</si>
  <si>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</si>
  <si>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</si>
  <si>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</si>
  <si>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（単位：千円、％）</t>
  </si>
  <si>
    <t>番号</t>
  </si>
  <si>
    <t>市町村名</t>
  </si>
  <si>
    <t>平成23年度
交付決定額</t>
  </si>
  <si>
    <t>平成22年度
交付決定額</t>
  </si>
  <si>
    <t>増減額
Ａ－Ｂ</t>
  </si>
  <si>
    <t>さいたま市</t>
  </si>
  <si>
    <t>ときがわ町</t>
  </si>
  <si>
    <t>県  　計</t>
  </si>
  <si>
    <t>ふじみ野市</t>
  </si>
  <si>
    <t>　</t>
  </si>
  <si>
    <t>Ｂ</t>
  </si>
  <si>
    <t>Ｃ</t>
  </si>
  <si>
    <t>Ｄ</t>
  </si>
  <si>
    <r>
      <t xml:space="preserve">増減率
</t>
    </r>
    <r>
      <rPr>
        <sz val="13"/>
        <rFont val="ＭＳ Ｐゴシック"/>
        <family val="3"/>
      </rPr>
      <t>Ｃ/Ｂ×100</t>
    </r>
  </si>
  <si>
    <r>
      <rPr>
        <sz val="11"/>
        <rFont val="ＭＳ Ｐゴシック"/>
        <family val="3"/>
      </rPr>
      <t>（追加算定後）</t>
    </r>
    <r>
      <rPr>
        <sz val="15"/>
        <rFont val="ＭＳ Ｐゴシック"/>
        <family val="3"/>
      </rPr>
      <t>Ａ</t>
    </r>
  </si>
  <si>
    <t>町 村 計</t>
  </si>
  <si>
    <t>市　　計</t>
  </si>
  <si>
    <t>Ａ</t>
  </si>
  <si>
    <t>Ｂ</t>
  </si>
  <si>
    <t>Ｃ</t>
  </si>
  <si>
    <t>Ｄ</t>
  </si>
  <si>
    <t>※</t>
  </si>
  <si>
    <t>（23番鳩ヶ谷市については、平成23年10月11日に川口市と合併し、</t>
  </si>
  <si>
    <t>Ｊ</t>
  </si>
  <si>
    <t>［参考］平成23年度地方交付税の算定状況
　１　総括</t>
  </si>
  <si>
    <t>［参考］平成23年度地方交付税の算定状況
　２　普通交付税</t>
  </si>
  <si>
    <t>［参考］平成23年度地方交付税の算定状況
　（３）特別交付税</t>
  </si>
  <si>
    <t>［参考］平成23年度地方交付税の算定状況
　（４）地方特例交付金</t>
  </si>
  <si>
    <t>　特別交付税が交付されていないため、欠番にしています。）</t>
  </si>
  <si>
    <t>市町村番号は、平成23年4月1日現在の番号です。</t>
  </si>
  <si>
    <t>【平成２３年度】</t>
  </si>
  <si>
    <t>・児童手当及び子ども手当特例交付金</t>
  </si>
  <si>
    <t xml:space="preserve">・減収補てん特例交付金 </t>
  </si>
  <si>
    <t>計</t>
  </si>
  <si>
    <t xml:space="preserve">50億7,391万5千円  </t>
  </si>
  <si>
    <t xml:space="preserve">92億7,773万3千円  </t>
  </si>
  <si>
    <t xml:space="preserve">143億5,164万8千円  </t>
  </si>
  <si>
    <t xml:space="preserve">  76億1,842万9千円  </t>
  </si>
  <si>
    <t xml:space="preserve">135億3,531万9千円  </t>
  </si>
  <si>
    <t xml:space="preserve">59億1,689万円     </t>
  </si>
  <si>
    <t>【平成２２年度】</t>
  </si>
  <si>
    <t>※　需要額・収入額は合併算定替の数値を使用している（市町村名の後ろに※を付けた団体は合併算定替を適用）。</t>
  </si>
  <si>
    <t>23番鳩ヶ谷市については、特別交付税交付決定日前の</t>
  </si>
  <si>
    <t>平成23年10月11日に「川口市」と合併したため、欠番にしています。</t>
  </si>
  <si>
    <t>※平成２２、２３年度の地方特例交付金の内訳は、下記のとおりです。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</si>
</sst>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</numFmts>
  <fonts count="75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5"/>
      <name val="ＭＳ Ｐゴシック"/>
      <family val="3"/>
    </font>
    <font>
      <sz val="13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5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198" fontId="4" fillId="0" borderId="36" xfId="0" applyNumberFormat="1" applyFont="1" applyBorder="1" applyAlignment="1" applyProtection="1">
      <alignment horizontal="right" vertical="center"/>
      <protection/>
    </xf>
    <xf numFmtId="19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 shrinkToFit="1"/>
    </xf>
    <xf numFmtId="199" fontId="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199" fontId="4" fillId="0" borderId="4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52" xfId="0" applyNumberFormat="1" applyFont="1" applyBorder="1" applyAlignment="1">
      <alignment vertical="center"/>
    </xf>
    <xf numFmtId="198" fontId="4" fillId="0" borderId="43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vertical="center" shrinkToFit="1"/>
    </xf>
    <xf numFmtId="199" fontId="4" fillId="0" borderId="37" xfId="0" applyNumberFormat="1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199" fontId="4" fillId="0" borderId="51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vertical="center"/>
    </xf>
    <xf numFmtId="199" fontId="4" fillId="0" borderId="50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 shrinkToFit="1"/>
    </xf>
    <xf numFmtId="199" fontId="4" fillId="0" borderId="54" xfId="0" applyNumberFormat="1" applyFont="1" applyBorder="1" applyAlignment="1">
      <alignment vertical="center"/>
    </xf>
    <xf numFmtId="0" fontId="4" fillId="0" borderId="53" xfId="0" applyFont="1" applyBorder="1" applyAlignment="1">
      <alignment horizontal="right" vertical="center"/>
    </xf>
    <xf numFmtId="199" fontId="4" fillId="0" borderId="55" xfId="0" applyNumberFormat="1" applyFont="1" applyBorder="1" applyAlignment="1">
      <alignment vertical="center"/>
    </xf>
    <xf numFmtId="199" fontId="4" fillId="0" borderId="56" xfId="0" applyNumberFormat="1" applyFont="1" applyBorder="1" applyAlignment="1">
      <alignment vertical="center"/>
    </xf>
    <xf numFmtId="199" fontId="4" fillId="0" borderId="57" xfId="0" applyNumberFormat="1" applyFont="1" applyBorder="1" applyAlignment="1">
      <alignment vertical="center"/>
    </xf>
    <xf numFmtId="198" fontId="4" fillId="0" borderId="54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 shrinkToFit="1"/>
    </xf>
    <xf numFmtId="199" fontId="4" fillId="0" borderId="36" xfId="0" applyNumberFormat="1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199" fontId="4" fillId="0" borderId="58" xfId="0" applyNumberFormat="1" applyFont="1" applyBorder="1" applyAlignment="1">
      <alignment vertical="center"/>
    </xf>
    <xf numFmtId="199" fontId="4" fillId="0" borderId="48" xfId="0" applyNumberFormat="1" applyFont="1" applyBorder="1" applyAlignment="1">
      <alignment vertical="center"/>
    </xf>
    <xf numFmtId="199" fontId="4" fillId="0" borderId="59" xfId="0" applyNumberFormat="1" applyFont="1" applyBorder="1" applyAlignment="1">
      <alignment vertical="center"/>
    </xf>
    <xf numFmtId="199" fontId="4" fillId="0" borderId="26" xfId="0" applyNumberFormat="1" applyFont="1" applyBorder="1" applyAlignment="1">
      <alignment vertical="center"/>
    </xf>
    <xf numFmtId="198" fontId="4" fillId="0" borderId="36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 shrinkToFit="1"/>
    </xf>
    <xf numFmtId="199" fontId="4" fillId="0" borderId="4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199" fontId="4" fillId="0" borderId="49" xfId="0" applyNumberFormat="1" applyFont="1" applyBorder="1" applyAlignment="1">
      <alignment vertical="center"/>
    </xf>
    <xf numFmtId="0" fontId="4" fillId="0" borderId="60" xfId="0" applyFont="1" applyBorder="1" applyAlignment="1">
      <alignment horizontal="left" vertical="center" shrinkToFit="1"/>
    </xf>
    <xf numFmtId="199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99" fontId="4" fillId="0" borderId="62" xfId="0" applyNumberFormat="1" applyFont="1" applyBorder="1" applyAlignment="1">
      <alignment vertical="center"/>
    </xf>
    <xf numFmtId="199" fontId="4" fillId="0" borderId="61" xfId="0" applyNumberFormat="1" applyFont="1" applyBorder="1" applyAlignment="1">
      <alignment vertical="center"/>
    </xf>
    <xf numFmtId="199" fontId="4" fillId="0" borderId="63" xfId="0" applyNumberFormat="1" applyFont="1" applyBorder="1" applyAlignment="1">
      <alignment vertical="center"/>
    </xf>
    <xf numFmtId="199" fontId="4" fillId="0" borderId="64" xfId="0" applyNumberFormat="1" applyFont="1" applyBorder="1" applyAlignment="1">
      <alignment vertical="center"/>
    </xf>
    <xf numFmtId="198" fontId="4" fillId="0" borderId="60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shrinkToFit="1"/>
    </xf>
    <xf numFmtId="199" fontId="4" fillId="0" borderId="65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vertical="center"/>
    </xf>
    <xf numFmtId="198" fontId="4" fillId="0" borderId="26" xfId="0" applyNumberFormat="1" applyFont="1" applyBorder="1" applyAlignment="1">
      <alignment horizontal="right" vertical="center"/>
    </xf>
    <xf numFmtId="198" fontId="4" fillId="0" borderId="0" xfId="0" applyNumberFormat="1" applyFont="1" applyBorder="1" applyAlignment="1">
      <alignment horizontal="right" vertical="center"/>
    </xf>
    <xf numFmtId="38" fontId="5" fillId="0" borderId="40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8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66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66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58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67" xfId="48" applyFont="1" applyBorder="1" applyAlignment="1">
      <alignment/>
    </xf>
    <xf numFmtId="199" fontId="16" fillId="0" borderId="67" xfId="48" applyNumberFormat="1" applyFont="1" applyBorder="1" applyAlignment="1">
      <alignment/>
    </xf>
    <xf numFmtId="198" fontId="16" fillId="0" borderId="67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67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68" xfId="48" applyFont="1" applyBorder="1" applyAlignment="1">
      <alignment horizontal="distributed" vertical="center"/>
    </xf>
    <xf numFmtId="199" fontId="5" fillId="0" borderId="68" xfId="48" applyNumberFormat="1" applyFont="1" applyBorder="1" applyAlignment="1">
      <alignment vertical="center"/>
    </xf>
    <xf numFmtId="200" fontId="5" fillId="0" borderId="68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51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66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194" fontId="1" fillId="0" borderId="4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194" fontId="6" fillId="0" borderId="43" xfId="0" applyNumberFormat="1" applyFont="1" applyBorder="1" applyAlignment="1">
      <alignment horizontal="center" vertical="center"/>
    </xf>
    <xf numFmtId="203" fontId="4" fillId="0" borderId="43" xfId="0" applyNumberFormat="1" applyFont="1" applyBorder="1" applyAlignment="1">
      <alignment vertical="center"/>
    </xf>
    <xf numFmtId="203" fontId="4" fillId="0" borderId="37" xfId="0" applyNumberFormat="1" applyFont="1" applyBorder="1" applyAlignment="1">
      <alignment vertical="center"/>
    </xf>
    <xf numFmtId="203" fontId="4" fillId="0" borderId="36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70" xfId="0" applyNumberFormat="1" applyFont="1" applyBorder="1" applyAlignment="1" applyProtection="1">
      <alignment vertical="center"/>
      <protection/>
    </xf>
    <xf numFmtId="37" fontId="7" fillId="0" borderId="71" xfId="0" applyNumberFormat="1" applyFont="1" applyBorder="1" applyAlignment="1" applyProtection="1">
      <alignment vertical="center"/>
      <protection/>
    </xf>
    <xf numFmtId="37" fontId="4" fillId="0" borderId="72" xfId="0" applyNumberFormat="1" applyFont="1" applyFill="1" applyBorder="1" applyAlignment="1" applyProtection="1">
      <alignment horizontal="center"/>
      <protection/>
    </xf>
    <xf numFmtId="37" fontId="4" fillId="0" borderId="73" xfId="0" applyNumberFormat="1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70" xfId="0" applyNumberFormat="1" applyFont="1" applyFill="1" applyBorder="1" applyAlignment="1" applyProtection="1">
      <alignment vertical="center"/>
      <protection/>
    </xf>
    <xf numFmtId="37" fontId="7" fillId="0" borderId="71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29" xfId="0" applyNumberFormat="1" applyFont="1" applyFill="1" applyBorder="1" applyAlignment="1" applyProtection="1">
      <alignment horizontal="center"/>
      <protection/>
    </xf>
    <xf numFmtId="37" fontId="4" fillId="0" borderId="28" xfId="0" applyNumberFormat="1" applyFont="1" applyFill="1" applyBorder="1" applyAlignment="1" applyProtection="1">
      <alignment horizontal="center"/>
      <protection/>
    </xf>
    <xf numFmtId="37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3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7" fillId="0" borderId="76" xfId="0" applyNumberFormat="1" applyFont="1" applyBorder="1" applyAlignment="1" applyProtection="1">
      <alignment vertical="center"/>
      <protection/>
    </xf>
    <xf numFmtId="37" fontId="7" fillId="0" borderId="77" xfId="0" applyNumberFormat="1" applyFont="1" applyBorder="1" applyAlignment="1" applyProtection="1">
      <alignment vertical="center"/>
      <protection/>
    </xf>
    <xf numFmtId="37" fontId="4" fillId="0" borderId="78" xfId="0" applyNumberFormat="1" applyFont="1" applyFill="1" applyBorder="1" applyAlignment="1" applyProtection="1">
      <alignment horizontal="right"/>
      <protection/>
    </xf>
    <xf numFmtId="37" fontId="4" fillId="0" borderId="79" xfId="0" applyNumberFormat="1" applyFont="1" applyFill="1" applyBorder="1" applyAlignment="1" applyProtection="1">
      <alignment horizontal="right"/>
      <protection/>
    </xf>
    <xf numFmtId="37" fontId="4" fillId="0" borderId="80" xfId="0" applyNumberFormat="1" applyFont="1" applyFill="1" applyBorder="1" applyAlignment="1" applyProtection="1">
      <alignment horizontal="right"/>
      <protection/>
    </xf>
    <xf numFmtId="37" fontId="6" fillId="0" borderId="81" xfId="0" applyNumberFormat="1" applyFont="1" applyFill="1" applyBorder="1" applyAlignment="1" applyProtection="1">
      <alignment horizontal="center" vertical="center"/>
      <protection/>
    </xf>
    <xf numFmtId="37" fontId="7" fillId="0" borderId="76" xfId="0" applyNumberFormat="1" applyFont="1" applyFill="1" applyBorder="1" applyAlignment="1" applyProtection="1">
      <alignment vertical="center"/>
      <protection/>
    </xf>
    <xf numFmtId="37" fontId="7" fillId="0" borderId="77" xfId="0" applyNumberFormat="1" applyFont="1" applyFill="1" applyBorder="1" applyAlignment="1" applyProtection="1">
      <alignment vertical="center"/>
      <protection/>
    </xf>
    <xf numFmtId="37" fontId="4" fillId="0" borderId="82" xfId="0" applyNumberFormat="1" applyFont="1" applyBorder="1" applyAlignment="1" applyProtection="1">
      <alignment horizontal="right" vertical="center"/>
      <protection/>
    </xf>
    <xf numFmtId="37" fontId="4" fillId="0" borderId="83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75" xfId="0" applyNumberFormat="1" applyFont="1" applyFill="1" applyBorder="1" applyAlignment="1" applyProtection="1">
      <alignment vertical="center"/>
      <protection/>
    </xf>
    <xf numFmtId="37" fontId="4" fillId="0" borderId="84" xfId="0" applyNumberFormat="1" applyFont="1" applyFill="1" applyBorder="1" applyAlignment="1" applyProtection="1">
      <alignment vertical="center"/>
      <protection/>
    </xf>
    <xf numFmtId="37" fontId="4" fillId="0" borderId="85" xfId="0" applyNumberFormat="1" applyFont="1" applyFill="1" applyBorder="1" applyAlignment="1" applyProtection="1">
      <alignment vertical="center"/>
      <protection/>
    </xf>
    <xf numFmtId="3" fontId="7" fillId="0" borderId="86" xfId="0" applyNumberFormat="1" applyFont="1" applyFill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3" fontId="7" fillId="0" borderId="88" xfId="0" applyNumberFormat="1" applyFont="1" applyFill="1" applyBorder="1" applyAlignment="1" applyProtection="1">
      <alignment vertical="center"/>
      <protection/>
    </xf>
    <xf numFmtId="3" fontId="7" fillId="0" borderId="89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91" xfId="0" applyNumberFormat="1" applyFont="1" applyFill="1" applyBorder="1" applyAlignment="1" applyProtection="1">
      <alignment vertical="center"/>
      <protection/>
    </xf>
    <xf numFmtId="3" fontId="7" fillId="0" borderId="92" xfId="0" applyNumberFormat="1" applyFont="1" applyFill="1" applyBorder="1" applyAlignment="1" applyProtection="1">
      <alignment vertical="center"/>
      <protection/>
    </xf>
    <xf numFmtId="3" fontId="7" fillId="0" borderId="93" xfId="0" applyNumberFormat="1" applyFont="1" applyFill="1" applyBorder="1" applyAlignment="1" applyProtection="1">
      <alignment vertical="center"/>
      <protection/>
    </xf>
    <xf numFmtId="37" fontId="4" fillId="0" borderId="94" xfId="0" applyNumberFormat="1" applyFont="1" applyFill="1" applyBorder="1" applyAlignment="1" applyProtection="1">
      <alignment vertical="center"/>
      <protection/>
    </xf>
    <xf numFmtId="37" fontId="4" fillId="0" borderId="95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96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97" xfId="0" applyNumberFormat="1" applyFont="1" applyFill="1" applyBorder="1" applyAlignment="1" applyProtection="1">
      <alignment vertical="center"/>
      <protection/>
    </xf>
    <xf numFmtId="37" fontId="4" fillId="0" borderId="98" xfId="0" applyNumberFormat="1" applyFont="1" applyBorder="1" applyAlignment="1" applyProtection="1">
      <alignment vertical="center"/>
      <protection/>
    </xf>
    <xf numFmtId="37" fontId="4" fillId="0" borderId="95" xfId="0" applyNumberFormat="1" applyFont="1" applyBorder="1" applyAlignment="1" applyProtection="1">
      <alignment vertical="center"/>
      <protection/>
    </xf>
    <xf numFmtId="37" fontId="4" fillId="0" borderId="99" xfId="0" applyNumberFormat="1" applyFont="1" applyFill="1" applyBorder="1" applyAlignment="1" applyProtection="1">
      <alignment vertical="center"/>
      <protection/>
    </xf>
    <xf numFmtId="37" fontId="4" fillId="0" borderId="100" xfId="0" applyNumberFormat="1" applyFont="1" applyFill="1" applyBorder="1" applyAlignment="1" applyProtection="1">
      <alignment vertical="center"/>
      <protection/>
    </xf>
    <xf numFmtId="37" fontId="4" fillId="0" borderId="101" xfId="0" applyNumberFormat="1" applyFont="1" applyBorder="1" applyAlignment="1" applyProtection="1">
      <alignment vertical="center"/>
      <protection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103" xfId="0" applyNumberFormat="1" applyFont="1" applyFill="1" applyBorder="1" applyAlignment="1" applyProtection="1">
      <alignment vertical="center"/>
      <protection/>
    </xf>
    <xf numFmtId="3" fontId="7" fillId="0" borderId="104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4" fillId="0" borderId="106" xfId="0" applyNumberFormat="1" applyFont="1" applyBorder="1" applyAlignment="1" applyProtection="1">
      <alignment vertical="center"/>
      <protection/>
    </xf>
    <xf numFmtId="3" fontId="7" fillId="0" borderId="107" xfId="0" applyNumberFormat="1" applyFont="1" applyFill="1" applyBorder="1" applyAlignment="1" applyProtection="1">
      <alignment vertical="center"/>
      <protection/>
    </xf>
    <xf numFmtId="3" fontId="7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113" xfId="0" applyNumberFormat="1" applyFont="1" applyFill="1" applyBorder="1" applyAlignment="1" applyProtection="1">
      <alignment horizontal="right"/>
      <protection/>
    </xf>
    <xf numFmtId="3" fontId="7" fillId="0" borderId="114" xfId="0" applyNumberFormat="1" applyFont="1" applyFill="1" applyBorder="1" applyAlignment="1" applyProtection="1">
      <alignment horizontal="right"/>
      <protection/>
    </xf>
    <xf numFmtId="0" fontId="4" fillId="0" borderId="115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83" xfId="0" applyNumberFormat="1" applyFont="1" applyFill="1" applyBorder="1" applyAlignment="1" applyProtection="1">
      <alignment vertical="center"/>
      <protection/>
    </xf>
    <xf numFmtId="199" fontId="7" fillId="0" borderId="86" xfId="0" applyNumberFormat="1" applyFont="1" applyFill="1" applyBorder="1" applyAlignment="1" applyProtection="1">
      <alignment vertical="center"/>
      <protection/>
    </xf>
    <xf numFmtId="198" fontId="7" fillId="0" borderId="85" xfId="0" applyNumberFormat="1" applyFont="1" applyFill="1" applyBorder="1" applyAlignment="1" applyProtection="1">
      <alignment vertical="center"/>
      <protection/>
    </xf>
    <xf numFmtId="199" fontId="7" fillId="0" borderId="90" xfId="0" applyNumberFormat="1" applyFont="1" applyFill="1" applyBorder="1" applyAlignment="1" applyProtection="1">
      <alignment vertical="center"/>
      <protection/>
    </xf>
    <xf numFmtId="198" fontId="7" fillId="0" borderId="116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95" xfId="0" applyNumberFormat="1" applyFont="1" applyFill="1" applyBorder="1" applyAlignment="1" applyProtection="1">
      <alignment vertical="center"/>
      <protection/>
    </xf>
    <xf numFmtId="198" fontId="7" fillId="0" borderId="101" xfId="0" applyNumberFormat="1" applyFont="1" applyFill="1" applyBorder="1" applyAlignment="1" applyProtection="1">
      <alignment vertical="center"/>
      <protection/>
    </xf>
    <xf numFmtId="199" fontId="7" fillId="0" borderId="117" xfId="0" applyNumberFormat="1" applyFont="1" applyFill="1" applyBorder="1" applyAlignment="1" applyProtection="1">
      <alignment vertical="center"/>
      <protection/>
    </xf>
    <xf numFmtId="198" fontId="7" fillId="0" borderId="118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9" fontId="7" fillId="0" borderId="107" xfId="0" applyNumberFormat="1" applyFont="1" applyFill="1" applyBorder="1" applyAlignment="1" applyProtection="1">
      <alignment vertical="center"/>
      <protection/>
    </xf>
    <xf numFmtId="198" fontId="7" fillId="0" borderId="106" xfId="0" applyNumberFormat="1" applyFont="1" applyFill="1" applyBorder="1" applyAlignment="1" applyProtection="1">
      <alignment vertical="center"/>
      <protection/>
    </xf>
    <xf numFmtId="3" fontId="7" fillId="0" borderId="119" xfId="0" applyNumberFormat="1" applyFont="1" applyFill="1" applyBorder="1" applyAlignment="1" applyProtection="1">
      <alignment horizontal="right"/>
      <protection/>
    </xf>
    <xf numFmtId="199" fontId="7" fillId="0" borderId="111" xfId="0" applyNumberFormat="1" applyFont="1" applyFill="1" applyBorder="1" applyAlignment="1" applyProtection="1">
      <alignment horizontal="right"/>
      <protection/>
    </xf>
    <xf numFmtId="198" fontId="7" fillId="0" borderId="1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distributed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1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8" fillId="0" borderId="0" xfId="0" applyFont="1" applyFill="1" applyAlignment="1" applyProtection="1">
      <alignment horizontal="distributed" vertical="center"/>
      <protection/>
    </xf>
    <xf numFmtId="0" fontId="69" fillId="0" borderId="52" xfId="0" applyFont="1" applyFill="1" applyBorder="1" applyAlignment="1" applyProtection="1">
      <alignment horizontal="center" vertical="center" wrapText="1" shrinkToFit="1"/>
      <protection/>
    </xf>
    <xf numFmtId="0" fontId="69" fillId="0" borderId="52" xfId="0" applyFont="1" applyFill="1" applyBorder="1" applyAlignment="1">
      <alignment horizontal="center" vertical="center" shrinkToFit="1"/>
    </xf>
    <xf numFmtId="0" fontId="69" fillId="0" borderId="43" xfId="0" applyFont="1" applyFill="1" applyBorder="1" applyAlignment="1" applyProtection="1">
      <alignment horizontal="right" vertical="center" shrinkToFit="1"/>
      <protection/>
    </xf>
    <xf numFmtId="0" fontId="69" fillId="0" borderId="121" xfId="0" applyFont="1" applyFill="1" applyBorder="1" applyAlignment="1" applyProtection="1">
      <alignment horizontal="right" vertical="center" shrinkToFit="1"/>
      <protection/>
    </xf>
    <xf numFmtId="0" fontId="69" fillId="0" borderId="122" xfId="0" applyFont="1" applyFill="1" applyBorder="1" applyAlignment="1" applyProtection="1">
      <alignment horizontal="right" vertical="center" shrinkToFit="1"/>
      <protection/>
    </xf>
    <xf numFmtId="0" fontId="69" fillId="0" borderId="52" xfId="0" applyFont="1" applyFill="1" applyBorder="1" applyAlignment="1" applyProtection="1">
      <alignment horizontal="right" vertical="center" shrinkToFit="1"/>
      <protection/>
    </xf>
    <xf numFmtId="0" fontId="69" fillId="0" borderId="123" xfId="0" applyFont="1" applyFill="1" applyBorder="1" applyAlignment="1" applyProtection="1">
      <alignment vertical="center" wrapText="1"/>
      <protection/>
    </xf>
    <xf numFmtId="0" fontId="70" fillId="0" borderId="124" xfId="0" applyFont="1" applyFill="1" applyBorder="1" applyAlignment="1" applyProtection="1">
      <alignment horizontal="left" vertical="center"/>
      <protection/>
    </xf>
    <xf numFmtId="199" fontId="69" fillId="0" borderId="124" xfId="48" applyNumberFormat="1" applyFont="1" applyFill="1" applyBorder="1" applyAlignment="1" applyProtection="1">
      <alignment vertical="center"/>
      <protection/>
    </xf>
    <xf numFmtId="199" fontId="69" fillId="0" borderId="37" xfId="48" applyNumberFormat="1" applyFont="1" applyFill="1" applyBorder="1" applyAlignment="1" applyProtection="1">
      <alignment vertical="center"/>
      <protection/>
    </xf>
    <xf numFmtId="198" fontId="69" fillId="0" borderId="125" xfId="48" applyNumberFormat="1" applyFont="1" applyFill="1" applyBorder="1" applyAlignment="1" applyProtection="1">
      <alignment vertical="center"/>
      <protection/>
    </xf>
    <xf numFmtId="198" fontId="69" fillId="0" borderId="52" xfId="48" applyNumberFormat="1" applyFont="1" applyFill="1" applyBorder="1" applyAlignment="1" applyProtection="1">
      <alignment vertical="center"/>
      <protection/>
    </xf>
    <xf numFmtId="0" fontId="69" fillId="0" borderId="126" xfId="0" applyFont="1" applyFill="1" applyBorder="1" applyAlignment="1" applyProtection="1">
      <alignment vertical="center"/>
      <protection/>
    </xf>
    <xf numFmtId="0" fontId="69" fillId="0" borderId="124" xfId="0" applyFont="1" applyFill="1" applyBorder="1" applyAlignment="1" applyProtection="1">
      <alignment horizontal="left" vertical="center"/>
      <protection/>
    </xf>
    <xf numFmtId="198" fontId="69" fillId="0" borderId="127" xfId="48" applyNumberFormat="1" applyFont="1" applyFill="1" applyBorder="1" applyAlignment="1" applyProtection="1">
      <alignment vertical="center"/>
      <protection/>
    </xf>
    <xf numFmtId="0" fontId="69" fillId="0" borderId="128" xfId="0" applyFont="1" applyFill="1" applyBorder="1" applyAlignment="1" applyProtection="1">
      <alignment vertical="center"/>
      <protection/>
    </xf>
    <xf numFmtId="0" fontId="69" fillId="0" borderId="35" xfId="0" applyFont="1" applyFill="1" applyBorder="1" applyAlignment="1" applyProtection="1">
      <alignment horizontal="left" vertical="center"/>
      <protection/>
    </xf>
    <xf numFmtId="199" fontId="69" fillId="0" borderId="35" xfId="48" applyNumberFormat="1" applyFont="1" applyFill="1" applyBorder="1" applyAlignment="1" applyProtection="1">
      <alignment vertical="center"/>
      <protection/>
    </xf>
    <xf numFmtId="198" fontId="69" fillId="0" borderId="129" xfId="48" applyNumberFormat="1" applyFont="1" applyFill="1" applyBorder="1" applyAlignment="1" applyProtection="1">
      <alignment vertical="center"/>
      <protection/>
    </xf>
    <xf numFmtId="0" fontId="69" fillId="0" borderId="66" xfId="0" applyFont="1" applyFill="1" applyBorder="1" applyAlignment="1" applyProtection="1">
      <alignment vertical="center" wrapText="1"/>
      <protection/>
    </xf>
    <xf numFmtId="0" fontId="69" fillId="0" borderId="128" xfId="0" applyFont="1" applyFill="1" applyBorder="1" applyAlignment="1" applyProtection="1">
      <alignment vertical="center" wrapText="1"/>
      <protection/>
    </xf>
    <xf numFmtId="0" fontId="69" fillId="0" borderId="66" xfId="0" applyFont="1" applyFill="1" applyBorder="1" applyAlignment="1" applyProtection="1">
      <alignment vertical="center"/>
      <protection/>
    </xf>
    <xf numFmtId="0" fontId="70" fillId="0" borderId="35" xfId="0" applyFont="1" applyFill="1" applyBorder="1" applyAlignment="1" applyProtection="1">
      <alignment horizontal="left" vertical="center"/>
      <protection/>
    </xf>
    <xf numFmtId="199" fontId="69" fillId="0" borderId="130" xfId="0" applyNumberFormat="1" applyFont="1" applyFill="1" applyBorder="1" applyAlignment="1" applyProtection="1">
      <alignment vertical="center"/>
      <protection/>
    </xf>
    <xf numFmtId="198" fontId="69" fillId="0" borderId="131" xfId="48" applyNumberFormat="1" applyFont="1" applyFill="1" applyBorder="1" applyAlignment="1" applyProtection="1">
      <alignment vertical="center"/>
      <protection/>
    </xf>
    <xf numFmtId="199" fontId="69" fillId="0" borderId="132" xfId="0" applyNumberFormat="1" applyFont="1" applyFill="1" applyBorder="1" applyAlignment="1" applyProtection="1">
      <alignment vertical="center"/>
      <protection/>
    </xf>
    <xf numFmtId="199" fontId="69" fillId="0" borderId="132" xfId="48" applyNumberFormat="1" applyFont="1" applyFill="1" applyBorder="1" applyAlignment="1" applyProtection="1">
      <alignment vertical="center"/>
      <protection/>
    </xf>
    <xf numFmtId="198" fontId="69" fillId="0" borderId="133" xfId="48" applyNumberFormat="1" applyFont="1" applyFill="1" applyBorder="1" applyAlignment="1" applyProtection="1">
      <alignment vertical="center"/>
      <protection/>
    </xf>
    <xf numFmtId="198" fontId="69" fillId="0" borderId="74" xfId="48" applyNumberFormat="1" applyFont="1" applyFill="1" applyBorder="1" applyAlignment="1" applyProtection="1">
      <alignment vertical="center"/>
      <protection/>
    </xf>
    <xf numFmtId="0" fontId="69" fillId="0" borderId="115" xfId="0" applyFont="1" applyFill="1" applyBorder="1" applyAlignment="1" applyProtection="1">
      <alignment vertical="center"/>
      <protection/>
    </xf>
    <xf numFmtId="0" fontId="69" fillId="0" borderId="115" xfId="0" applyFont="1" applyFill="1" applyBorder="1" applyAlignment="1" applyProtection="1">
      <alignment horizontal="left" vertical="center"/>
      <protection/>
    </xf>
    <xf numFmtId="199" fontId="69" fillId="0" borderId="115" xfId="48" applyNumberFormat="1" applyFont="1" applyFill="1" applyBorder="1" applyAlignment="1" applyProtection="1">
      <alignment vertical="center"/>
      <protection/>
    </xf>
    <xf numFmtId="198" fontId="69" fillId="0" borderId="115" xfId="48" applyNumberFormat="1" applyFont="1" applyFill="1" applyBorder="1" applyAlignment="1" applyProtection="1">
      <alignment vertical="center"/>
      <protection/>
    </xf>
    <xf numFmtId="0" fontId="69" fillId="0" borderId="134" xfId="0" applyFont="1" applyFill="1" applyBorder="1" applyAlignment="1" applyProtection="1">
      <alignment vertical="center" wrapText="1"/>
      <protection/>
    </xf>
    <xf numFmtId="0" fontId="70" fillId="0" borderId="36" xfId="0" applyFont="1" applyFill="1" applyBorder="1" applyAlignment="1" applyProtection="1">
      <alignment horizontal="left" vertical="center"/>
      <protection/>
    </xf>
    <xf numFmtId="199" fontId="69" fillId="0" borderId="36" xfId="48" applyNumberFormat="1" applyFont="1" applyFill="1" applyBorder="1" applyAlignment="1" applyProtection="1">
      <alignment vertical="center"/>
      <protection/>
    </xf>
    <xf numFmtId="198" fontId="69" fillId="0" borderId="122" xfId="48" applyNumberFormat="1" applyFont="1" applyFill="1" applyBorder="1" applyAlignment="1" applyProtection="1">
      <alignment vertical="center"/>
      <protection/>
    </xf>
    <xf numFmtId="37" fontId="70" fillId="0" borderId="70" xfId="0" applyNumberFormat="1" applyFont="1" applyBorder="1" applyAlignment="1" applyProtection="1">
      <alignment vertical="center"/>
      <protection/>
    </xf>
    <xf numFmtId="37" fontId="70" fillId="0" borderId="71" xfId="0" applyNumberFormat="1" applyFont="1" applyBorder="1" applyAlignment="1" applyProtection="1">
      <alignment vertical="center"/>
      <protection/>
    </xf>
    <xf numFmtId="37" fontId="68" fillId="0" borderId="135" xfId="0" applyNumberFormat="1" applyFont="1" applyFill="1" applyBorder="1" applyAlignment="1" applyProtection="1">
      <alignment horizontal="center"/>
      <protection/>
    </xf>
    <xf numFmtId="37" fontId="68" fillId="0" borderId="72" xfId="0" applyNumberFormat="1" applyFont="1" applyFill="1" applyBorder="1" applyAlignment="1" applyProtection="1">
      <alignment horizontal="center"/>
      <protection/>
    </xf>
    <xf numFmtId="37" fontId="68" fillId="0" borderId="136" xfId="0" applyNumberFormat="1" applyFont="1" applyFill="1" applyBorder="1" applyAlignment="1" applyProtection="1">
      <alignment horizontal="center"/>
      <protection/>
    </xf>
    <xf numFmtId="37" fontId="70" fillId="0" borderId="70" xfId="0" applyNumberFormat="1" applyFont="1" applyFill="1" applyBorder="1" applyAlignment="1" applyProtection="1">
      <alignment vertical="center"/>
      <protection/>
    </xf>
    <xf numFmtId="37" fontId="70" fillId="0" borderId="71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Border="1" applyAlignment="1" applyProtection="1">
      <alignment horizontal="center"/>
      <protection/>
    </xf>
    <xf numFmtId="37" fontId="68" fillId="0" borderId="16" xfId="0" applyNumberFormat="1" applyFont="1" applyFill="1" applyBorder="1" applyAlignment="1" applyProtection="1">
      <alignment horizontal="center"/>
      <protection/>
    </xf>
    <xf numFmtId="37" fontId="71" fillId="0" borderId="83" xfId="0" applyNumberFormat="1" applyFont="1" applyFill="1" applyBorder="1" applyAlignment="1" applyProtection="1">
      <alignment horizontal="center"/>
      <protection/>
    </xf>
    <xf numFmtId="37" fontId="70" fillId="0" borderId="76" xfId="0" applyNumberFormat="1" applyFont="1" applyBorder="1" applyAlignment="1" applyProtection="1">
      <alignment vertical="center"/>
      <protection/>
    </xf>
    <xf numFmtId="37" fontId="70" fillId="0" borderId="77" xfId="0" applyNumberFormat="1" applyFont="1" applyBorder="1" applyAlignment="1" applyProtection="1">
      <alignment vertical="center"/>
      <protection/>
    </xf>
    <xf numFmtId="37" fontId="68" fillId="0" borderId="80" xfId="0" applyNumberFormat="1" applyFont="1" applyFill="1" applyBorder="1" applyAlignment="1" applyProtection="1">
      <alignment horizontal="right"/>
      <protection/>
    </xf>
    <xf numFmtId="37" fontId="68" fillId="0" borderId="78" xfId="0" applyNumberFormat="1" applyFont="1" applyFill="1" applyBorder="1" applyAlignment="1" applyProtection="1">
      <alignment horizontal="right"/>
      <protection/>
    </xf>
    <xf numFmtId="37" fontId="68" fillId="0" borderId="137" xfId="0" applyNumberFormat="1" applyFont="1" applyFill="1" applyBorder="1" applyAlignment="1" applyProtection="1">
      <alignment horizontal="right"/>
      <protection/>
    </xf>
    <xf numFmtId="37" fontId="70" fillId="0" borderId="76" xfId="0" applyNumberFormat="1" applyFont="1" applyFill="1" applyBorder="1" applyAlignment="1" applyProtection="1">
      <alignment vertical="center"/>
      <protection/>
    </xf>
    <xf numFmtId="37" fontId="70" fillId="0" borderId="7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textRotation="180"/>
    </xf>
    <xf numFmtId="0" fontId="0" fillId="0" borderId="0" xfId="0" applyFill="1" applyAlignment="1" applyProtection="1">
      <alignment vertical="center"/>
      <protection/>
    </xf>
    <xf numFmtId="178" fontId="30" fillId="0" borderId="0" xfId="48" applyNumberFormat="1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>
      <alignment horizontal="center" vertical="center"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0" fontId="72" fillId="0" borderId="0" xfId="0" applyFont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left" vertical="center"/>
      <protection/>
    </xf>
    <xf numFmtId="37" fontId="4" fillId="0" borderId="72" xfId="0" applyNumberFormat="1" applyFont="1" applyFill="1" applyBorder="1" applyAlignment="1" applyProtection="1">
      <alignment horizontal="center"/>
      <protection/>
    </xf>
    <xf numFmtId="37" fontId="4" fillId="0" borderId="144" xfId="0" applyNumberFormat="1" applyFont="1" applyFill="1" applyBorder="1" applyAlignment="1" applyProtection="1">
      <alignment horizontal="center"/>
      <protection/>
    </xf>
    <xf numFmtId="37" fontId="4" fillId="0" borderId="145" xfId="0" applyNumberFormat="1" applyFont="1" applyFill="1" applyBorder="1" applyAlignment="1" applyProtection="1">
      <alignment horizontal="center"/>
      <protection/>
    </xf>
    <xf numFmtId="37" fontId="4" fillId="0" borderId="146" xfId="0" applyNumberFormat="1" applyFont="1" applyFill="1" applyBorder="1" applyAlignment="1" applyProtection="1">
      <alignment horizontal="center"/>
      <protection/>
    </xf>
    <xf numFmtId="37" fontId="7" fillId="0" borderId="82" xfId="0" applyNumberFormat="1" applyFont="1" applyBorder="1" applyAlignment="1" applyProtection="1">
      <alignment horizontal="center" vertical="center"/>
      <protection/>
    </xf>
    <xf numFmtId="37" fontId="7" fillId="0" borderId="147" xfId="0" applyNumberFormat="1" applyFont="1" applyBorder="1" applyAlignment="1" applyProtection="1">
      <alignment horizontal="center" vertical="center"/>
      <protection/>
    </xf>
    <xf numFmtId="37" fontId="7" fillId="0" borderId="82" xfId="0" applyNumberFormat="1" applyFont="1" applyFill="1" applyBorder="1" applyAlignment="1" applyProtection="1">
      <alignment horizontal="center" vertical="center"/>
      <protection/>
    </xf>
    <xf numFmtId="37" fontId="7" fillId="0" borderId="147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0" fontId="4" fillId="0" borderId="139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67" xfId="48" applyFont="1" applyBorder="1" applyAlignment="1">
      <alignment horizontal="center"/>
    </xf>
    <xf numFmtId="38" fontId="16" fillId="0" borderId="66" xfId="48" applyFont="1" applyBorder="1" applyAlignment="1">
      <alignment horizont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38" fontId="5" fillId="0" borderId="66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48" xfId="48" applyFont="1" applyFill="1" applyBorder="1" applyAlignment="1">
      <alignment horizontal="distributed" vertical="center"/>
    </xf>
    <xf numFmtId="38" fontId="5" fillId="0" borderId="58" xfId="48" applyFont="1" applyFill="1" applyBorder="1" applyAlignment="1">
      <alignment horizontal="distributed"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49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49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66" xfId="0" applyBorder="1" applyAlignment="1">
      <alignment horizontal="distributed" vertical="center" wrapText="1"/>
    </xf>
    <xf numFmtId="38" fontId="5" fillId="0" borderId="39" xfId="48" applyFont="1" applyBorder="1" applyAlignment="1">
      <alignment vertical="center"/>
    </xf>
    <xf numFmtId="38" fontId="5" fillId="0" borderId="6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58" xfId="48" applyFont="1" applyBorder="1" applyAlignment="1">
      <alignment vertical="center"/>
    </xf>
    <xf numFmtId="0" fontId="73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37" fontId="70" fillId="0" borderId="82" xfId="0" applyNumberFormat="1" applyFont="1" applyBorder="1" applyAlignment="1" applyProtection="1">
      <alignment horizontal="center" vertical="center"/>
      <protection/>
    </xf>
    <xf numFmtId="37" fontId="70" fillId="0" borderId="147" xfId="0" applyNumberFormat="1" applyFont="1" applyBorder="1" applyAlignment="1" applyProtection="1">
      <alignment horizontal="center" vertical="center"/>
      <protection/>
    </xf>
    <xf numFmtId="37" fontId="70" fillId="0" borderId="82" xfId="0" applyNumberFormat="1" applyFont="1" applyFill="1" applyBorder="1" applyAlignment="1" applyProtection="1">
      <alignment horizontal="center" vertical="center"/>
      <protection/>
    </xf>
    <xf numFmtId="37" fontId="70" fillId="0" borderId="147" xfId="0" applyNumberFormat="1" applyFont="1" applyFill="1" applyBorder="1" applyAlignment="1" applyProtection="1">
      <alignment horizontal="center" vertical="center"/>
      <protection/>
    </xf>
    <xf numFmtId="0" fontId="69" fillId="0" borderId="125" xfId="0" applyFont="1" applyFill="1" applyBorder="1" applyAlignment="1" applyProtection="1">
      <alignment horizontal="center" vertical="center" wrapText="1" shrinkToFit="1"/>
      <protection/>
    </xf>
    <xf numFmtId="0" fontId="69" fillId="0" borderId="122" xfId="0" applyFont="1" applyFill="1" applyBorder="1" applyAlignment="1">
      <alignment horizontal="center" vertical="center" shrinkToFit="1"/>
    </xf>
    <xf numFmtId="0" fontId="69" fillId="0" borderId="148" xfId="0" applyFont="1" applyFill="1" applyBorder="1" applyAlignment="1" applyProtection="1">
      <alignment horizontal="center" vertical="center"/>
      <protection/>
    </xf>
    <xf numFmtId="0" fontId="69" fillId="0" borderId="149" xfId="0" applyFont="1" applyBorder="1" applyAlignment="1">
      <alignment horizontal="center" vertical="center"/>
    </xf>
    <xf numFmtId="178" fontId="30" fillId="0" borderId="0" xfId="48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left" vertical="center" wrapText="1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69" fillId="0" borderId="150" xfId="0" applyFont="1" applyFill="1" applyBorder="1" applyAlignment="1" applyProtection="1">
      <alignment horizontal="right" vertical="center"/>
      <protection/>
    </xf>
    <xf numFmtId="0" fontId="69" fillId="0" borderId="151" xfId="0" applyFont="1" applyFill="1" applyBorder="1" applyAlignment="1" applyProtection="1">
      <alignment horizontal="center" vertical="center" textRotation="255" shrinkToFit="1"/>
      <protection/>
    </xf>
    <xf numFmtId="0" fontId="69" fillId="0" borderId="152" xfId="0" applyFont="1" applyFill="1" applyBorder="1" applyAlignment="1" applyProtection="1">
      <alignment horizontal="center" vertical="center" textRotation="255" shrinkToFit="1"/>
      <protection/>
    </xf>
    <xf numFmtId="0" fontId="69" fillId="0" borderId="153" xfId="0" applyFont="1" applyFill="1" applyBorder="1" applyAlignment="1" applyProtection="1">
      <alignment horizontal="distributed" vertical="center" shrinkToFit="1"/>
      <protection/>
    </xf>
    <xf numFmtId="0" fontId="69" fillId="0" borderId="43" xfId="0" applyFont="1" applyFill="1" applyBorder="1" applyAlignment="1" applyProtection="1">
      <alignment horizontal="distributed" vertical="center" shrinkToFit="1"/>
      <protection/>
    </xf>
    <xf numFmtId="0" fontId="69" fillId="0" borderId="153" xfId="0" applyFont="1" applyFill="1" applyBorder="1" applyAlignment="1" applyProtection="1">
      <alignment horizontal="center" vertical="center" wrapText="1"/>
      <protection/>
    </xf>
    <xf numFmtId="0" fontId="69" fillId="0" borderId="43" xfId="0" applyFont="1" applyFill="1" applyBorder="1" applyAlignment="1">
      <alignment horizontal="center" vertical="center"/>
    </xf>
    <xf numFmtId="0" fontId="69" fillId="0" borderId="154" xfId="0" applyFont="1" applyFill="1" applyBorder="1" applyAlignment="1" applyProtection="1">
      <alignment horizontal="center" vertical="center"/>
      <protection/>
    </xf>
    <xf numFmtId="0" fontId="69" fillId="0" borderId="155" xfId="0" applyFont="1" applyFill="1" applyBorder="1" applyAlignment="1" applyProtection="1">
      <alignment horizontal="center" vertical="center"/>
      <protection/>
    </xf>
    <xf numFmtId="0" fontId="69" fillId="0" borderId="121" xfId="0" applyFont="1" applyFill="1" applyBorder="1" applyAlignment="1" applyProtection="1">
      <alignment horizontal="distributed" vertical="center" shrinkToFit="1"/>
      <protection/>
    </xf>
    <xf numFmtId="0" fontId="69" fillId="0" borderId="153" xfId="0" applyFont="1" applyFill="1" applyBorder="1" applyAlignment="1" applyProtection="1">
      <alignment horizontal="center" vertical="center" wrapText="1" shrinkToFit="1"/>
      <protection/>
    </xf>
    <xf numFmtId="0" fontId="69" fillId="0" borderId="43" xfId="0" applyFont="1" applyFill="1" applyBorder="1" applyAlignment="1" applyProtection="1">
      <alignment horizontal="center" vertical="center" shrinkToFit="1"/>
      <protection/>
    </xf>
    <xf numFmtId="0" fontId="69" fillId="0" borderId="156" xfId="0" applyFont="1" applyFill="1" applyBorder="1" applyAlignment="1" applyProtection="1">
      <alignment horizontal="center" vertical="center" textRotation="255" shrinkToFit="1"/>
      <protection/>
    </xf>
    <xf numFmtId="0" fontId="69" fillId="0" borderId="40" xfId="0" applyFont="1" applyFill="1" applyBorder="1" applyAlignment="1" applyProtection="1">
      <alignment horizontal="center" vertical="center" textRotation="255" shrinkToFit="1"/>
      <protection/>
    </xf>
    <xf numFmtId="178" fontId="7" fillId="0" borderId="0" xfId="48" applyNumberFormat="1" applyFont="1" applyFill="1" applyBorder="1" applyAlignment="1" applyProtection="1">
      <alignment horizontal="left" vertical="top" wrapText="1"/>
      <protection/>
    </xf>
    <xf numFmtId="178" fontId="70" fillId="0" borderId="0" xfId="48" applyNumberFormat="1" applyFont="1" applyFill="1" applyBorder="1" applyAlignment="1" applyProtection="1">
      <alignment horizontal="left" vertical="top" wrapText="1"/>
      <protection/>
    </xf>
    <xf numFmtId="178" fontId="22" fillId="0" borderId="0" xfId="48" applyNumberFormat="1" applyFont="1" applyFill="1" applyBorder="1" applyAlignment="1" applyProtection="1">
      <alignment horizontal="left" vertical="center"/>
      <protection/>
    </xf>
    <xf numFmtId="178" fontId="30" fillId="0" borderId="0" xfId="48" applyNumberFormat="1" applyFont="1" applyFill="1" applyBorder="1" applyAlignment="1" applyProtection="1">
      <alignment horizontal="left" vertical="center"/>
      <protection/>
    </xf>
    <xf numFmtId="178" fontId="30" fillId="0" borderId="25" xfId="48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178" fontId="30" fillId="0" borderId="0" xfId="48" applyNumberFormat="1" applyFont="1" applyFill="1" applyBorder="1" applyAlignment="1" applyProtection="1">
      <alignment horizontal="right" vertical="center"/>
      <protection/>
    </xf>
    <xf numFmtId="178" fontId="30" fillId="0" borderId="25" xfId="48" applyNumberFormat="1" applyFont="1" applyFill="1" applyBorder="1" applyAlignment="1" applyProtection="1">
      <alignment horizontal="right" vertical="center"/>
      <protection/>
    </xf>
    <xf numFmtId="178" fontId="30" fillId="0" borderId="0" xfId="48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255" t="s">
        <v>310</v>
      </c>
      <c r="B1" s="59"/>
      <c r="C1" s="254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299</v>
      </c>
      <c r="B2" s="63"/>
      <c r="C2" s="63"/>
      <c r="D2" s="63"/>
      <c r="E2" s="63"/>
      <c r="F2" s="63"/>
      <c r="G2" s="63"/>
      <c r="H2" s="63"/>
      <c r="I2" s="61"/>
      <c r="J2" s="49"/>
      <c r="P2" s="460" t="s">
        <v>113</v>
      </c>
      <c r="Q2" s="461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2"/>
      <c r="Q3" s="462"/>
    </row>
    <row r="4" spans="1:17" ht="21" customHeight="1">
      <c r="A4" s="466" t="s">
        <v>287</v>
      </c>
      <c r="B4" s="79"/>
      <c r="C4" s="463" t="s">
        <v>0</v>
      </c>
      <c r="D4" s="80"/>
      <c r="E4" s="81" t="s">
        <v>309</v>
      </c>
      <c r="F4" s="81" t="s">
        <v>302</v>
      </c>
      <c r="G4" s="82" t="s">
        <v>85</v>
      </c>
      <c r="H4" s="83" t="s">
        <v>86</v>
      </c>
      <c r="I4" s="84"/>
      <c r="J4" s="466" t="s">
        <v>287</v>
      </c>
      <c r="K4" s="79"/>
      <c r="L4" s="463" t="s">
        <v>0</v>
      </c>
      <c r="M4" s="80"/>
      <c r="N4" s="81" t="s">
        <v>309</v>
      </c>
      <c r="O4" s="81" t="s">
        <v>302</v>
      </c>
      <c r="P4" s="82" t="s">
        <v>85</v>
      </c>
      <c r="Q4" s="81" t="s">
        <v>86</v>
      </c>
    </row>
    <row r="5" spans="1:17" ht="21" customHeight="1">
      <c r="A5" s="467"/>
      <c r="B5" s="85"/>
      <c r="C5" s="464"/>
      <c r="D5" s="86"/>
      <c r="E5" s="87" t="s">
        <v>112</v>
      </c>
      <c r="F5" s="87" t="s">
        <v>112</v>
      </c>
      <c r="G5" s="88" t="s">
        <v>87</v>
      </c>
      <c r="H5" s="89" t="s">
        <v>274</v>
      </c>
      <c r="I5" s="84"/>
      <c r="J5" s="467"/>
      <c r="K5" s="85"/>
      <c r="L5" s="464"/>
      <c r="M5" s="86"/>
      <c r="N5" s="87" t="s">
        <v>112</v>
      </c>
      <c r="O5" s="87" t="s">
        <v>112</v>
      </c>
      <c r="P5" s="88" t="s">
        <v>87</v>
      </c>
      <c r="Q5" s="87" t="s">
        <v>88</v>
      </c>
    </row>
    <row r="6" spans="1:17" ht="20.25" customHeight="1">
      <c r="A6" s="467"/>
      <c r="B6" s="85"/>
      <c r="C6" s="464"/>
      <c r="D6" s="90"/>
      <c r="E6" s="97" t="s">
        <v>308</v>
      </c>
      <c r="F6" s="97" t="s">
        <v>308</v>
      </c>
      <c r="G6" s="88"/>
      <c r="H6" s="89"/>
      <c r="I6" s="84"/>
      <c r="J6" s="467"/>
      <c r="K6" s="85"/>
      <c r="L6" s="464"/>
      <c r="M6" s="86"/>
      <c r="N6" s="97" t="s">
        <v>308</v>
      </c>
      <c r="O6" s="97" t="s">
        <v>308</v>
      </c>
      <c r="P6" s="88"/>
      <c r="Q6" s="87"/>
    </row>
    <row r="7" spans="1:17" ht="21">
      <c r="A7" s="468"/>
      <c r="B7" s="91"/>
      <c r="C7" s="465"/>
      <c r="D7" s="92"/>
      <c r="E7" s="93" t="s">
        <v>1</v>
      </c>
      <c r="F7" s="94" t="s">
        <v>105</v>
      </c>
      <c r="G7" s="94" t="s">
        <v>89</v>
      </c>
      <c r="H7" s="95" t="s">
        <v>90</v>
      </c>
      <c r="I7" s="96"/>
      <c r="J7" s="468"/>
      <c r="K7" s="91"/>
      <c r="L7" s="465"/>
      <c r="M7" s="92"/>
      <c r="N7" s="93" t="s">
        <v>1</v>
      </c>
      <c r="O7" s="94" t="s">
        <v>105</v>
      </c>
      <c r="P7" s="94" t="s">
        <v>89</v>
      </c>
      <c r="Q7" s="93" t="s">
        <v>90</v>
      </c>
    </row>
    <row r="8" spans="1:17" ht="40.5" customHeight="1">
      <c r="A8" s="98">
        <v>1</v>
      </c>
      <c r="B8" s="89" t="s">
        <v>245</v>
      </c>
      <c r="C8" s="99" t="s">
        <v>91</v>
      </c>
      <c r="D8" s="99"/>
      <c r="E8" s="100">
        <v>5656773</v>
      </c>
      <c r="F8" s="101">
        <v>3563404</v>
      </c>
      <c r="G8" s="102">
        <f>E8-F8</f>
        <v>2093369</v>
      </c>
      <c r="H8" s="103">
        <f>IF(F8=0,IF(E8=0,"－　","皆増　"),IF(E8=0,"皆減　",ROUND(G8/F8*100,1)))</f>
        <v>58.7</v>
      </c>
      <c r="I8" s="104"/>
      <c r="J8" s="105">
        <v>41</v>
      </c>
      <c r="K8" s="106"/>
      <c r="L8" s="107" t="s">
        <v>40</v>
      </c>
      <c r="M8" s="107"/>
      <c r="N8" s="101">
        <v>961371</v>
      </c>
      <c r="O8" s="101">
        <v>834726</v>
      </c>
      <c r="P8" s="108">
        <f aca="true" t="shared" si="0" ref="P8:P31">N8-O8</f>
        <v>126645</v>
      </c>
      <c r="Q8" s="109">
        <f aca="true" t="shared" si="1" ref="Q8:Q31">IF(O8=0,IF(N8=0,"－　","皆増　"),IF(N8=0,"皆減　",ROUND(P8/O8*100,1)))</f>
        <v>15.2</v>
      </c>
    </row>
    <row r="9" spans="1:17" ht="40.5" customHeight="1">
      <c r="A9" s="98">
        <v>2</v>
      </c>
      <c r="B9" s="106"/>
      <c r="C9" s="107" t="s">
        <v>2</v>
      </c>
      <c r="D9" s="107"/>
      <c r="E9" s="101">
        <v>2111259</v>
      </c>
      <c r="F9" s="110">
        <v>1773937</v>
      </c>
      <c r="G9" s="111">
        <f aca="true" t="shared" si="2" ref="G9:G46">E9-F9</f>
        <v>337322</v>
      </c>
      <c r="H9" s="112">
        <f>IF(F9=0,IF(E9=0,"－　","皆増　"),IF(E9=0,"皆減　",ROUND(G9/F9*100,1)))</f>
        <v>19</v>
      </c>
      <c r="I9" s="104"/>
      <c r="J9" s="113">
        <v>42</v>
      </c>
      <c r="K9" s="114"/>
      <c r="L9" s="92" t="s">
        <v>43</v>
      </c>
      <c r="M9" s="92"/>
      <c r="N9" s="101">
        <v>0</v>
      </c>
      <c r="O9" s="101">
        <v>0</v>
      </c>
      <c r="P9" s="108">
        <f t="shared" si="0"/>
        <v>0</v>
      </c>
      <c r="Q9" s="109" t="str">
        <f t="shared" si="1"/>
        <v>－　</v>
      </c>
    </row>
    <row r="10" spans="1:17" ht="40.5" customHeight="1">
      <c r="A10" s="98">
        <v>3</v>
      </c>
      <c r="B10" s="106" t="s">
        <v>245</v>
      </c>
      <c r="C10" s="107" t="s">
        <v>3</v>
      </c>
      <c r="D10" s="107"/>
      <c r="E10" s="101">
        <v>5946760</v>
      </c>
      <c r="F10" s="110">
        <v>5375140</v>
      </c>
      <c r="G10" s="108">
        <f t="shared" si="2"/>
        <v>571620</v>
      </c>
      <c r="H10" s="103">
        <f aca="true" t="shared" si="3" ref="H10:H48">IF(F10=0,IF(E10=0,"－　","皆増　"),IF(E10=0,"皆減　",ROUND(G10/F10*100,1)))</f>
        <v>10.6</v>
      </c>
      <c r="I10" s="104"/>
      <c r="J10" s="113">
        <v>43</v>
      </c>
      <c r="K10" s="114"/>
      <c r="L10" s="92" t="s">
        <v>44</v>
      </c>
      <c r="M10" s="92"/>
      <c r="N10" s="101">
        <v>1803237</v>
      </c>
      <c r="O10" s="101">
        <v>1640390</v>
      </c>
      <c r="P10" s="108">
        <f t="shared" si="0"/>
        <v>162847</v>
      </c>
      <c r="Q10" s="109">
        <f t="shared" si="1"/>
        <v>9.9</v>
      </c>
    </row>
    <row r="11" spans="1:17" ht="40.5" customHeight="1">
      <c r="A11" s="98">
        <v>4</v>
      </c>
      <c r="B11" s="114"/>
      <c r="C11" s="92" t="s">
        <v>4</v>
      </c>
      <c r="D11" s="92"/>
      <c r="E11" s="101">
        <v>2743809</v>
      </c>
      <c r="F11" s="110">
        <v>1652500</v>
      </c>
      <c r="G11" s="108">
        <f t="shared" si="2"/>
        <v>1091309</v>
      </c>
      <c r="H11" s="103">
        <f t="shared" si="3"/>
        <v>66</v>
      </c>
      <c r="I11" s="104"/>
      <c r="J11" s="113">
        <v>44</v>
      </c>
      <c r="K11" s="114"/>
      <c r="L11" s="92" t="s">
        <v>45</v>
      </c>
      <c r="M11" s="92"/>
      <c r="N11" s="101">
        <v>1023979</v>
      </c>
      <c r="O11" s="101">
        <v>969835</v>
      </c>
      <c r="P11" s="108">
        <f t="shared" si="0"/>
        <v>54144</v>
      </c>
      <c r="Q11" s="109">
        <f t="shared" si="1"/>
        <v>5.6</v>
      </c>
    </row>
    <row r="12" spans="1:17" ht="40.5" customHeight="1">
      <c r="A12" s="98">
        <v>5</v>
      </c>
      <c r="B12" s="114" t="s">
        <v>245</v>
      </c>
      <c r="C12" s="92" t="s">
        <v>5</v>
      </c>
      <c r="D12" s="92"/>
      <c r="E12" s="101">
        <v>4109105</v>
      </c>
      <c r="F12" s="110">
        <v>3991266</v>
      </c>
      <c r="G12" s="108">
        <f t="shared" si="2"/>
        <v>117839</v>
      </c>
      <c r="H12" s="103">
        <f t="shared" si="3"/>
        <v>3</v>
      </c>
      <c r="I12" s="104"/>
      <c r="J12" s="113">
        <v>45</v>
      </c>
      <c r="K12" s="114"/>
      <c r="L12" s="92" t="s">
        <v>46</v>
      </c>
      <c r="M12" s="92"/>
      <c r="N12" s="101">
        <v>305036</v>
      </c>
      <c r="O12" s="101">
        <v>359169</v>
      </c>
      <c r="P12" s="108">
        <f t="shared" si="0"/>
        <v>-54133</v>
      </c>
      <c r="Q12" s="109">
        <f t="shared" si="1"/>
        <v>-15.1</v>
      </c>
    </row>
    <row r="13" spans="1:17" ht="40.5" customHeight="1">
      <c r="A13" s="98">
        <v>6</v>
      </c>
      <c r="B13" s="114" t="s">
        <v>245</v>
      </c>
      <c r="C13" s="92" t="s">
        <v>6</v>
      </c>
      <c r="D13" s="92"/>
      <c r="E13" s="100">
        <v>6542844</v>
      </c>
      <c r="F13" s="110">
        <v>6151560</v>
      </c>
      <c r="G13" s="108">
        <f t="shared" si="2"/>
        <v>391284</v>
      </c>
      <c r="H13" s="103">
        <f t="shared" si="3"/>
        <v>6.4</v>
      </c>
      <c r="I13" s="104"/>
      <c r="J13" s="113">
        <v>46</v>
      </c>
      <c r="K13" s="106"/>
      <c r="L13" s="107" t="s">
        <v>47</v>
      </c>
      <c r="M13" s="107"/>
      <c r="N13" s="101">
        <v>707398</v>
      </c>
      <c r="O13" s="101">
        <v>660626</v>
      </c>
      <c r="P13" s="108">
        <f t="shared" si="0"/>
        <v>46772</v>
      </c>
      <c r="Q13" s="109">
        <f t="shared" si="1"/>
        <v>7.1</v>
      </c>
    </row>
    <row r="14" spans="1:17" ht="40.5" customHeight="1">
      <c r="A14" s="98">
        <v>7</v>
      </c>
      <c r="B14" s="114"/>
      <c r="C14" s="92" t="s">
        <v>7</v>
      </c>
      <c r="D14" s="92"/>
      <c r="E14" s="100">
        <v>1867108</v>
      </c>
      <c r="F14" s="110">
        <v>1262700</v>
      </c>
      <c r="G14" s="108">
        <f t="shared" si="2"/>
        <v>604408</v>
      </c>
      <c r="H14" s="103">
        <f t="shared" si="3"/>
        <v>47.9</v>
      </c>
      <c r="I14" s="104"/>
      <c r="J14" s="113">
        <v>47</v>
      </c>
      <c r="K14" s="114"/>
      <c r="L14" s="92" t="s">
        <v>48</v>
      </c>
      <c r="M14" s="92"/>
      <c r="N14" s="101">
        <v>1459225</v>
      </c>
      <c r="O14" s="101">
        <v>1461203</v>
      </c>
      <c r="P14" s="108">
        <f t="shared" si="0"/>
        <v>-1978</v>
      </c>
      <c r="Q14" s="109">
        <f t="shared" si="1"/>
        <v>-0.1</v>
      </c>
    </row>
    <row r="15" spans="1:17" ht="40.5" customHeight="1">
      <c r="A15" s="98">
        <v>8</v>
      </c>
      <c r="B15" s="114" t="s">
        <v>245</v>
      </c>
      <c r="C15" s="107" t="s">
        <v>8</v>
      </c>
      <c r="D15" s="107"/>
      <c r="E15" s="100">
        <v>3051513</v>
      </c>
      <c r="F15" s="110">
        <v>2812086</v>
      </c>
      <c r="G15" s="108">
        <f t="shared" si="2"/>
        <v>239427</v>
      </c>
      <c r="H15" s="103">
        <f t="shared" si="3"/>
        <v>8.5</v>
      </c>
      <c r="I15" s="104"/>
      <c r="J15" s="105">
        <v>48</v>
      </c>
      <c r="K15" s="114"/>
      <c r="L15" s="92" t="s">
        <v>51</v>
      </c>
      <c r="M15" s="92"/>
      <c r="N15" s="101">
        <v>1129829</v>
      </c>
      <c r="O15" s="101">
        <v>1104306</v>
      </c>
      <c r="P15" s="108">
        <f t="shared" si="0"/>
        <v>25523</v>
      </c>
      <c r="Q15" s="109">
        <f t="shared" si="1"/>
        <v>2.3</v>
      </c>
    </row>
    <row r="16" spans="1:17" ht="40.5" customHeight="1">
      <c r="A16" s="98">
        <v>9</v>
      </c>
      <c r="B16" s="114" t="s">
        <v>245</v>
      </c>
      <c r="C16" s="92" t="s">
        <v>9</v>
      </c>
      <c r="D16" s="92"/>
      <c r="E16" s="101">
        <v>6383693</v>
      </c>
      <c r="F16" s="110">
        <v>6200798</v>
      </c>
      <c r="G16" s="108">
        <f t="shared" si="2"/>
        <v>182895</v>
      </c>
      <c r="H16" s="103">
        <f t="shared" si="3"/>
        <v>2.9</v>
      </c>
      <c r="I16" s="104"/>
      <c r="J16" s="113">
        <v>49</v>
      </c>
      <c r="K16" s="114"/>
      <c r="L16" s="92" t="s">
        <v>52</v>
      </c>
      <c r="M16" s="92"/>
      <c r="N16" s="101">
        <v>1369465</v>
      </c>
      <c r="O16" s="101">
        <v>1364699</v>
      </c>
      <c r="P16" s="108">
        <f t="shared" si="0"/>
        <v>4766</v>
      </c>
      <c r="Q16" s="109">
        <f t="shared" si="1"/>
        <v>0.3</v>
      </c>
    </row>
    <row r="17" spans="1:17" ht="40.5" customHeight="1">
      <c r="A17" s="98">
        <v>10</v>
      </c>
      <c r="B17" s="114" t="s">
        <v>245</v>
      </c>
      <c r="C17" s="92" t="s">
        <v>10</v>
      </c>
      <c r="D17" s="92"/>
      <c r="E17" s="101">
        <v>3798265</v>
      </c>
      <c r="F17" s="110">
        <v>3644506</v>
      </c>
      <c r="G17" s="108">
        <f t="shared" si="2"/>
        <v>153759</v>
      </c>
      <c r="H17" s="103">
        <f t="shared" si="3"/>
        <v>4.2</v>
      </c>
      <c r="I17" s="104"/>
      <c r="J17" s="113">
        <v>50</v>
      </c>
      <c r="K17" s="106"/>
      <c r="L17" s="107" t="s">
        <v>53</v>
      </c>
      <c r="M17" s="107"/>
      <c r="N17" s="101">
        <v>1012340</v>
      </c>
      <c r="O17" s="101">
        <v>970273</v>
      </c>
      <c r="P17" s="108">
        <f t="shared" si="0"/>
        <v>42067</v>
      </c>
      <c r="Q17" s="109">
        <f t="shared" si="1"/>
        <v>4.3</v>
      </c>
    </row>
    <row r="18" spans="1:17" ht="40.5" customHeight="1">
      <c r="A18" s="98">
        <v>11</v>
      </c>
      <c r="B18" s="114"/>
      <c r="C18" s="92" t="s">
        <v>11</v>
      </c>
      <c r="D18" s="92"/>
      <c r="E18" s="101">
        <v>1786478</v>
      </c>
      <c r="F18" s="110">
        <v>1976890</v>
      </c>
      <c r="G18" s="108">
        <f t="shared" si="2"/>
        <v>-190412</v>
      </c>
      <c r="H18" s="103">
        <f t="shared" si="3"/>
        <v>-9.6</v>
      </c>
      <c r="I18" s="104"/>
      <c r="J18" s="113">
        <v>51</v>
      </c>
      <c r="K18" s="114" t="s">
        <v>245</v>
      </c>
      <c r="L18" s="92" t="s">
        <v>217</v>
      </c>
      <c r="M18" s="92"/>
      <c r="N18" s="101">
        <v>1658184</v>
      </c>
      <c r="O18" s="101">
        <v>1554458</v>
      </c>
      <c r="P18" s="108">
        <f t="shared" si="0"/>
        <v>103726</v>
      </c>
      <c r="Q18" s="109">
        <f t="shared" si="1"/>
        <v>6.7</v>
      </c>
    </row>
    <row r="19" spans="1:17" ht="40.5" customHeight="1">
      <c r="A19" s="98">
        <v>12</v>
      </c>
      <c r="B19" s="114" t="s">
        <v>245</v>
      </c>
      <c r="C19" s="92" t="s">
        <v>12</v>
      </c>
      <c r="D19" s="92"/>
      <c r="E19" s="101">
        <v>7749598</v>
      </c>
      <c r="F19" s="110">
        <v>7422957</v>
      </c>
      <c r="G19" s="108">
        <f t="shared" si="2"/>
        <v>326641</v>
      </c>
      <c r="H19" s="103">
        <f t="shared" si="3"/>
        <v>4.4</v>
      </c>
      <c r="I19" s="104"/>
      <c r="J19" s="113">
        <v>52</v>
      </c>
      <c r="K19" s="106"/>
      <c r="L19" s="107" t="s">
        <v>54</v>
      </c>
      <c r="M19" s="107"/>
      <c r="N19" s="101">
        <v>814800</v>
      </c>
      <c r="O19" s="101">
        <v>724964</v>
      </c>
      <c r="P19" s="108">
        <f t="shared" si="0"/>
        <v>89836</v>
      </c>
      <c r="Q19" s="109">
        <f t="shared" si="1"/>
        <v>12.4</v>
      </c>
    </row>
    <row r="20" spans="1:17" ht="40.5" customHeight="1">
      <c r="A20" s="98">
        <v>13</v>
      </c>
      <c r="B20" s="114"/>
      <c r="C20" s="92" t="s">
        <v>13</v>
      </c>
      <c r="D20" s="92"/>
      <c r="E20" s="101">
        <v>1975487</v>
      </c>
      <c r="F20" s="110">
        <v>1749123</v>
      </c>
      <c r="G20" s="108">
        <f t="shared" si="2"/>
        <v>226364</v>
      </c>
      <c r="H20" s="103">
        <f t="shared" si="3"/>
        <v>12.9</v>
      </c>
      <c r="I20" s="104"/>
      <c r="J20" s="113">
        <v>53</v>
      </c>
      <c r="K20" s="114"/>
      <c r="L20" s="92" t="s">
        <v>55</v>
      </c>
      <c r="M20" s="92"/>
      <c r="N20" s="101">
        <v>1356647</v>
      </c>
      <c r="O20" s="101">
        <v>1286258</v>
      </c>
      <c r="P20" s="108">
        <f t="shared" si="0"/>
        <v>70389</v>
      </c>
      <c r="Q20" s="109">
        <f t="shared" si="1"/>
        <v>5.5</v>
      </c>
    </row>
    <row r="21" spans="1:17" ht="40.5" customHeight="1">
      <c r="A21" s="98">
        <v>14</v>
      </c>
      <c r="B21" s="114"/>
      <c r="C21" s="92" t="s">
        <v>14</v>
      </c>
      <c r="D21" s="92"/>
      <c r="E21" s="101">
        <v>2075251</v>
      </c>
      <c r="F21" s="110">
        <v>1916933</v>
      </c>
      <c r="G21" s="108">
        <f t="shared" si="2"/>
        <v>158318</v>
      </c>
      <c r="H21" s="103">
        <f t="shared" si="3"/>
        <v>8.3</v>
      </c>
      <c r="I21" s="104"/>
      <c r="J21" s="113">
        <v>54</v>
      </c>
      <c r="K21" s="114"/>
      <c r="L21" s="92" t="s">
        <v>56</v>
      </c>
      <c r="M21" s="92"/>
      <c r="N21" s="101">
        <v>1026078</v>
      </c>
      <c r="O21" s="101">
        <v>941359</v>
      </c>
      <c r="P21" s="108">
        <f t="shared" si="0"/>
        <v>84719</v>
      </c>
      <c r="Q21" s="109">
        <f t="shared" si="1"/>
        <v>9</v>
      </c>
    </row>
    <row r="22" spans="1:17" ht="40.5" customHeight="1">
      <c r="A22" s="98">
        <v>15</v>
      </c>
      <c r="B22" s="114" t="s">
        <v>245</v>
      </c>
      <c r="C22" s="92" t="s">
        <v>15</v>
      </c>
      <c r="D22" s="92"/>
      <c r="E22" s="101">
        <v>5248337</v>
      </c>
      <c r="F22" s="110">
        <v>4809395</v>
      </c>
      <c r="G22" s="108">
        <f t="shared" si="2"/>
        <v>438942</v>
      </c>
      <c r="H22" s="103">
        <f t="shared" si="3"/>
        <v>9.1</v>
      </c>
      <c r="I22" s="104"/>
      <c r="J22" s="105">
        <v>55</v>
      </c>
      <c r="K22" s="114" t="s">
        <v>245</v>
      </c>
      <c r="L22" s="92" t="s">
        <v>57</v>
      </c>
      <c r="M22" s="92"/>
      <c r="N22" s="101">
        <v>2585235</v>
      </c>
      <c r="O22" s="101">
        <v>2533360</v>
      </c>
      <c r="P22" s="108">
        <f t="shared" si="0"/>
        <v>51875</v>
      </c>
      <c r="Q22" s="109">
        <f t="shared" si="1"/>
        <v>2</v>
      </c>
    </row>
    <row r="23" spans="1:17" ht="40.5" customHeight="1">
      <c r="A23" s="98">
        <v>16</v>
      </c>
      <c r="B23" s="114" t="s">
        <v>245</v>
      </c>
      <c r="C23" s="92" t="s">
        <v>16</v>
      </c>
      <c r="D23" s="92"/>
      <c r="E23" s="101">
        <v>9074036</v>
      </c>
      <c r="F23" s="110">
        <v>6933801</v>
      </c>
      <c r="G23" s="108">
        <f t="shared" si="2"/>
        <v>2140235</v>
      </c>
      <c r="H23" s="103">
        <f t="shared" si="3"/>
        <v>30.9</v>
      </c>
      <c r="I23" s="104"/>
      <c r="J23" s="113">
        <v>56</v>
      </c>
      <c r="K23" s="106"/>
      <c r="L23" s="107" t="s">
        <v>59</v>
      </c>
      <c r="M23" s="107"/>
      <c r="N23" s="101">
        <v>961180</v>
      </c>
      <c r="O23" s="101">
        <v>963462</v>
      </c>
      <c r="P23" s="108">
        <f t="shared" si="0"/>
        <v>-2282</v>
      </c>
      <c r="Q23" s="109">
        <f t="shared" si="1"/>
        <v>-0.2</v>
      </c>
    </row>
    <row r="24" spans="1:17" ht="40.5" customHeight="1">
      <c r="A24" s="98">
        <v>17</v>
      </c>
      <c r="B24" s="106"/>
      <c r="C24" s="107" t="s">
        <v>17</v>
      </c>
      <c r="D24" s="107"/>
      <c r="E24" s="101">
        <v>2667755</v>
      </c>
      <c r="F24" s="110">
        <v>2276258</v>
      </c>
      <c r="G24" s="108">
        <f t="shared" si="2"/>
        <v>391497</v>
      </c>
      <c r="H24" s="103">
        <f t="shared" si="3"/>
        <v>17.2</v>
      </c>
      <c r="I24" s="104"/>
      <c r="J24" s="113">
        <v>57</v>
      </c>
      <c r="K24" s="114"/>
      <c r="L24" s="92" t="s">
        <v>60</v>
      </c>
      <c r="M24" s="92"/>
      <c r="N24" s="101">
        <v>574827</v>
      </c>
      <c r="O24" s="101">
        <v>333355</v>
      </c>
      <c r="P24" s="108">
        <f t="shared" si="0"/>
        <v>241472</v>
      </c>
      <c r="Q24" s="109">
        <f t="shared" si="1"/>
        <v>72.4</v>
      </c>
    </row>
    <row r="25" spans="1:17" ht="40.5" customHeight="1">
      <c r="A25" s="98">
        <v>18</v>
      </c>
      <c r="B25" s="114"/>
      <c r="C25" s="92" t="s">
        <v>18</v>
      </c>
      <c r="D25" s="92"/>
      <c r="E25" s="101">
        <v>3457127</v>
      </c>
      <c r="F25" s="110">
        <v>3090138</v>
      </c>
      <c r="G25" s="108">
        <f t="shared" si="2"/>
        <v>366989</v>
      </c>
      <c r="H25" s="103">
        <f t="shared" si="3"/>
        <v>11.9</v>
      </c>
      <c r="I25" s="104"/>
      <c r="J25" s="113">
        <v>58</v>
      </c>
      <c r="K25" s="114" t="s">
        <v>245</v>
      </c>
      <c r="L25" s="92" t="s">
        <v>62</v>
      </c>
      <c r="M25" s="92"/>
      <c r="N25" s="101">
        <v>1538791</v>
      </c>
      <c r="O25" s="101">
        <v>1380132</v>
      </c>
      <c r="P25" s="108">
        <f t="shared" si="0"/>
        <v>158659</v>
      </c>
      <c r="Q25" s="109">
        <f t="shared" si="1"/>
        <v>11.5</v>
      </c>
    </row>
    <row r="26" spans="1:17" ht="40.5" customHeight="1">
      <c r="A26" s="98">
        <v>19</v>
      </c>
      <c r="B26" s="114"/>
      <c r="C26" s="92" t="s">
        <v>19</v>
      </c>
      <c r="D26" s="92"/>
      <c r="E26" s="101">
        <v>3625690</v>
      </c>
      <c r="F26" s="110">
        <v>3349089</v>
      </c>
      <c r="G26" s="108">
        <f t="shared" si="2"/>
        <v>276601</v>
      </c>
      <c r="H26" s="103">
        <f t="shared" si="3"/>
        <v>8.3</v>
      </c>
      <c r="I26" s="104"/>
      <c r="J26" s="113">
        <v>59</v>
      </c>
      <c r="K26" s="114"/>
      <c r="L26" s="92" t="s">
        <v>64</v>
      </c>
      <c r="M26" s="92"/>
      <c r="N26" s="101">
        <v>984097</v>
      </c>
      <c r="O26" s="101">
        <v>909605</v>
      </c>
      <c r="P26" s="108">
        <f t="shared" si="0"/>
        <v>74492</v>
      </c>
      <c r="Q26" s="109">
        <f t="shared" si="1"/>
        <v>8.2</v>
      </c>
    </row>
    <row r="27" spans="1:17" ht="40.5" customHeight="1">
      <c r="A27" s="98">
        <v>20</v>
      </c>
      <c r="B27" s="114"/>
      <c r="C27" s="92" t="s">
        <v>20</v>
      </c>
      <c r="D27" s="92"/>
      <c r="E27" s="101">
        <v>1554084</v>
      </c>
      <c r="F27" s="110">
        <v>1479494</v>
      </c>
      <c r="G27" s="108">
        <f t="shared" si="2"/>
        <v>74590</v>
      </c>
      <c r="H27" s="103">
        <f t="shared" si="3"/>
        <v>5</v>
      </c>
      <c r="I27" s="104"/>
      <c r="J27" s="113">
        <v>60</v>
      </c>
      <c r="K27" s="114"/>
      <c r="L27" s="92" t="s">
        <v>70</v>
      </c>
      <c r="M27" s="92"/>
      <c r="N27" s="101">
        <v>1493785</v>
      </c>
      <c r="O27" s="101">
        <v>1527043</v>
      </c>
      <c r="P27" s="108">
        <f t="shared" si="0"/>
        <v>-33258</v>
      </c>
      <c r="Q27" s="109">
        <f t="shared" si="1"/>
        <v>-2.2</v>
      </c>
    </row>
    <row r="28" spans="1:17" ht="40.5" customHeight="1">
      <c r="A28" s="98">
        <v>21</v>
      </c>
      <c r="B28" s="114"/>
      <c r="C28" s="92" t="s">
        <v>21</v>
      </c>
      <c r="D28" s="92"/>
      <c r="E28" s="101">
        <v>0</v>
      </c>
      <c r="F28" s="110">
        <v>0</v>
      </c>
      <c r="G28" s="108">
        <f t="shared" si="2"/>
        <v>0</v>
      </c>
      <c r="H28" s="103" t="str">
        <f t="shared" si="3"/>
        <v>－　</v>
      </c>
      <c r="I28" s="104"/>
      <c r="J28" s="113">
        <v>61</v>
      </c>
      <c r="K28" s="114"/>
      <c r="L28" s="92" t="s">
        <v>75</v>
      </c>
      <c r="M28" s="92"/>
      <c r="N28" s="101">
        <v>1819910</v>
      </c>
      <c r="O28" s="101">
        <v>1742556</v>
      </c>
      <c r="P28" s="108">
        <f t="shared" si="0"/>
        <v>77354</v>
      </c>
      <c r="Q28" s="109">
        <f t="shared" si="1"/>
        <v>4.4</v>
      </c>
    </row>
    <row r="29" spans="1:17" ht="40.5" customHeight="1">
      <c r="A29" s="98">
        <v>22</v>
      </c>
      <c r="B29" s="114"/>
      <c r="C29" s="92" t="s">
        <v>22</v>
      </c>
      <c r="D29" s="92"/>
      <c r="E29" s="101">
        <v>1370310</v>
      </c>
      <c r="F29" s="110">
        <v>1277118</v>
      </c>
      <c r="G29" s="108">
        <f t="shared" si="2"/>
        <v>93192</v>
      </c>
      <c r="H29" s="103">
        <f t="shared" si="3"/>
        <v>7.3</v>
      </c>
      <c r="I29" s="104"/>
      <c r="J29" s="105">
        <v>62</v>
      </c>
      <c r="K29" s="114"/>
      <c r="L29" s="92" t="s">
        <v>76</v>
      </c>
      <c r="M29" s="92"/>
      <c r="N29" s="101">
        <v>1057697</v>
      </c>
      <c r="O29" s="101">
        <v>1058954</v>
      </c>
      <c r="P29" s="108">
        <f t="shared" si="0"/>
        <v>-1257</v>
      </c>
      <c r="Q29" s="109">
        <f t="shared" si="1"/>
        <v>-0.1</v>
      </c>
    </row>
    <row r="30" spans="1:17" ht="40.5" customHeight="1">
      <c r="A30" s="98">
        <v>23</v>
      </c>
      <c r="B30" s="114"/>
      <c r="C30" s="92" t="s">
        <v>92</v>
      </c>
      <c r="D30" s="92"/>
      <c r="E30" s="101">
        <v>1977120</v>
      </c>
      <c r="F30" s="110">
        <v>1799429</v>
      </c>
      <c r="G30" s="108">
        <f t="shared" si="2"/>
        <v>177691</v>
      </c>
      <c r="H30" s="103">
        <f t="shared" si="3"/>
        <v>9.9</v>
      </c>
      <c r="I30" s="104"/>
      <c r="J30" s="113">
        <v>63</v>
      </c>
      <c r="K30" s="106"/>
      <c r="L30" s="107" t="s">
        <v>80</v>
      </c>
      <c r="M30" s="107"/>
      <c r="N30" s="101">
        <v>1710549</v>
      </c>
      <c r="O30" s="101">
        <v>1655055</v>
      </c>
      <c r="P30" s="108">
        <f t="shared" si="0"/>
        <v>55494</v>
      </c>
      <c r="Q30" s="109">
        <f t="shared" si="1"/>
        <v>3.4</v>
      </c>
    </row>
    <row r="31" spans="1:17" ht="40.5" customHeight="1" thickBot="1">
      <c r="A31" s="98">
        <v>24</v>
      </c>
      <c r="B31" s="114"/>
      <c r="C31" s="92" t="s">
        <v>23</v>
      </c>
      <c r="D31" s="92"/>
      <c r="E31" s="101">
        <v>429156</v>
      </c>
      <c r="F31" s="110">
        <v>0</v>
      </c>
      <c r="G31" s="108">
        <f t="shared" si="2"/>
        <v>429156</v>
      </c>
      <c r="H31" s="103" t="str">
        <f t="shared" si="3"/>
        <v>皆増　</v>
      </c>
      <c r="I31" s="104"/>
      <c r="J31" s="113">
        <v>64</v>
      </c>
      <c r="K31" s="114"/>
      <c r="L31" s="92" t="s">
        <v>81</v>
      </c>
      <c r="M31" s="92"/>
      <c r="N31" s="101">
        <v>1561390</v>
      </c>
      <c r="O31" s="101">
        <v>1480360</v>
      </c>
      <c r="P31" s="108">
        <f t="shared" si="0"/>
        <v>81030</v>
      </c>
      <c r="Q31" s="109">
        <f t="shared" si="1"/>
        <v>5.5</v>
      </c>
    </row>
    <row r="32" spans="1:17" ht="40.5" customHeight="1" thickTop="1">
      <c r="A32" s="98">
        <v>25</v>
      </c>
      <c r="B32" s="114"/>
      <c r="C32" s="92" t="s">
        <v>24</v>
      </c>
      <c r="D32" s="92"/>
      <c r="E32" s="101">
        <v>1467789</v>
      </c>
      <c r="F32" s="110">
        <v>1411288</v>
      </c>
      <c r="G32" s="108">
        <f t="shared" si="2"/>
        <v>56501</v>
      </c>
      <c r="H32" s="103">
        <f t="shared" si="3"/>
        <v>4</v>
      </c>
      <c r="I32" s="104"/>
      <c r="J32" s="115" t="s">
        <v>39</v>
      </c>
      <c r="K32" s="116"/>
      <c r="L32" s="117" t="s">
        <v>275</v>
      </c>
      <c r="M32" s="117"/>
      <c r="N32" s="118">
        <f>SUM(N8:N31)</f>
        <v>28915050</v>
      </c>
      <c r="O32" s="118">
        <f>SUM(O8:O31)</f>
        <v>27456148</v>
      </c>
      <c r="P32" s="119">
        <f>N32-O32</f>
        <v>1458902</v>
      </c>
      <c r="Q32" s="120">
        <f>IF(O32=0,IF(N32=0,"－　","皆増　"),IF(N32=0,"皆減　",ROUND(P32/O32*100,1)))</f>
        <v>5.3</v>
      </c>
    </row>
    <row r="33" spans="1:17" ht="40.5" customHeight="1">
      <c r="A33" s="98">
        <v>26</v>
      </c>
      <c r="B33" s="114"/>
      <c r="C33" s="92" t="s">
        <v>25</v>
      </c>
      <c r="D33" s="92"/>
      <c r="E33" s="101">
        <v>42619</v>
      </c>
      <c r="F33" s="110">
        <v>0</v>
      </c>
      <c r="G33" s="108">
        <f t="shared" si="2"/>
        <v>42619</v>
      </c>
      <c r="H33" s="103" t="str">
        <f t="shared" si="3"/>
        <v>皆増　</v>
      </c>
      <c r="I33" s="104"/>
      <c r="J33" s="264" t="s">
        <v>39</v>
      </c>
      <c r="K33" s="89"/>
      <c r="L33" s="99" t="s">
        <v>276</v>
      </c>
      <c r="M33" s="99"/>
      <c r="N33" s="265">
        <f>E48+N32</f>
        <v>144902100</v>
      </c>
      <c r="O33" s="265">
        <f>F48+O32</f>
        <v>130138043</v>
      </c>
      <c r="P33" s="265">
        <f>G48+P32</f>
        <v>14764057</v>
      </c>
      <c r="Q33" s="266">
        <f>IF(O33=0,IF(N33=0,"－　","皆増　"),IF(N33=0,"皆減　",ROUND(P33/O33*100,1)))</f>
        <v>11.3</v>
      </c>
    </row>
    <row r="34" spans="1:17" ht="40.5" customHeight="1">
      <c r="A34" s="98">
        <v>27</v>
      </c>
      <c r="B34" s="114"/>
      <c r="C34" s="92" t="s">
        <v>26</v>
      </c>
      <c r="D34" s="92"/>
      <c r="E34" s="101">
        <v>2600510</v>
      </c>
      <c r="F34" s="110">
        <v>2307421</v>
      </c>
      <c r="G34" s="108">
        <f t="shared" si="2"/>
        <v>293089</v>
      </c>
      <c r="H34" s="103">
        <f t="shared" si="3"/>
        <v>12.7</v>
      </c>
      <c r="I34" s="121"/>
      <c r="J34" s="270"/>
      <c r="K34" s="271"/>
      <c r="L34" s="270"/>
      <c r="M34" s="270"/>
      <c r="N34" s="272"/>
      <c r="O34" s="272"/>
      <c r="P34" s="273"/>
      <c r="Q34" s="274"/>
    </row>
    <row r="35" spans="1:17" ht="40.5" customHeight="1">
      <c r="A35" s="98">
        <v>28</v>
      </c>
      <c r="B35" s="114"/>
      <c r="C35" s="92" t="s">
        <v>27</v>
      </c>
      <c r="D35" s="92"/>
      <c r="E35" s="101">
        <v>1704212</v>
      </c>
      <c r="F35" s="110">
        <v>1667254</v>
      </c>
      <c r="G35" s="108">
        <f t="shared" si="2"/>
        <v>36958</v>
      </c>
      <c r="H35" s="103">
        <f t="shared" si="3"/>
        <v>2.2</v>
      </c>
      <c r="I35" s="121"/>
      <c r="J35" s="99"/>
      <c r="K35" s="126"/>
      <c r="L35" s="99"/>
      <c r="M35" s="99"/>
      <c r="N35" s="275"/>
      <c r="O35" s="275"/>
      <c r="P35" s="276"/>
      <c r="Q35" s="277"/>
    </row>
    <row r="36" spans="1:17" ht="40.5" customHeight="1">
      <c r="A36" s="98">
        <v>29</v>
      </c>
      <c r="B36" s="114" t="s">
        <v>245</v>
      </c>
      <c r="C36" s="92" t="s">
        <v>28</v>
      </c>
      <c r="D36" s="92"/>
      <c r="E36" s="101">
        <v>4907231</v>
      </c>
      <c r="F36" s="110">
        <v>4853538</v>
      </c>
      <c r="G36" s="108">
        <f t="shared" si="2"/>
        <v>53693</v>
      </c>
      <c r="H36" s="103">
        <f t="shared" si="3"/>
        <v>1.1</v>
      </c>
      <c r="I36" s="121"/>
      <c r="J36" s="99"/>
      <c r="K36" s="126"/>
      <c r="L36" s="99"/>
      <c r="M36" s="99"/>
      <c r="N36" s="275"/>
      <c r="O36" s="275"/>
      <c r="P36" s="276"/>
      <c r="Q36" s="277"/>
    </row>
    <row r="37" spans="1:17" ht="40.5" customHeight="1">
      <c r="A37" s="98">
        <v>30</v>
      </c>
      <c r="B37" s="114"/>
      <c r="C37" s="92" t="s">
        <v>29</v>
      </c>
      <c r="D37" s="92"/>
      <c r="E37" s="101">
        <v>1866734</v>
      </c>
      <c r="F37" s="110">
        <v>1694676</v>
      </c>
      <c r="G37" s="108">
        <f t="shared" si="2"/>
        <v>172058</v>
      </c>
      <c r="H37" s="103">
        <f t="shared" si="3"/>
        <v>10.2</v>
      </c>
      <c r="I37" s="121"/>
      <c r="J37" s="99"/>
      <c r="K37" s="126"/>
      <c r="L37" s="99"/>
      <c r="M37" s="99"/>
      <c r="N37" s="275"/>
      <c r="O37" s="275"/>
      <c r="P37" s="276"/>
      <c r="Q37" s="277"/>
    </row>
    <row r="38" spans="1:17" ht="40.5" customHeight="1">
      <c r="A38" s="98">
        <v>31</v>
      </c>
      <c r="B38" s="114"/>
      <c r="C38" s="92" t="s">
        <v>30</v>
      </c>
      <c r="D38" s="92"/>
      <c r="E38" s="101">
        <v>243421</v>
      </c>
      <c r="F38" s="110">
        <v>0</v>
      </c>
      <c r="G38" s="108">
        <f t="shared" si="2"/>
        <v>243421</v>
      </c>
      <c r="H38" s="103" t="str">
        <f t="shared" si="3"/>
        <v>皆増　</v>
      </c>
      <c r="I38" s="121"/>
      <c r="J38" s="99"/>
      <c r="K38" s="126"/>
      <c r="L38" s="99"/>
      <c r="M38" s="99"/>
      <c r="N38" s="276"/>
      <c r="O38" s="276"/>
      <c r="P38" s="276"/>
      <c r="Q38" s="277"/>
    </row>
    <row r="39" spans="1:17" ht="40.5" customHeight="1">
      <c r="A39" s="98">
        <v>32</v>
      </c>
      <c r="B39" s="114"/>
      <c r="C39" s="92" t="s">
        <v>31</v>
      </c>
      <c r="D39" s="92"/>
      <c r="E39" s="101">
        <v>3573634</v>
      </c>
      <c r="F39" s="110">
        <v>3489032</v>
      </c>
      <c r="G39" s="108">
        <f t="shared" si="2"/>
        <v>84602</v>
      </c>
      <c r="H39" s="103">
        <f t="shared" si="3"/>
        <v>2.4</v>
      </c>
      <c r="I39" s="121"/>
      <c r="J39" s="99"/>
      <c r="K39" s="126"/>
      <c r="L39" s="99"/>
      <c r="M39" s="99"/>
      <c r="N39" s="276"/>
      <c r="O39" s="276"/>
      <c r="P39" s="276"/>
      <c r="Q39" s="277"/>
    </row>
    <row r="40" spans="1:17" ht="40.5" customHeight="1">
      <c r="A40" s="98">
        <v>33</v>
      </c>
      <c r="B40" s="114"/>
      <c r="C40" s="92" t="s">
        <v>33</v>
      </c>
      <c r="D40" s="92"/>
      <c r="E40" s="101">
        <v>1578106</v>
      </c>
      <c r="F40" s="110">
        <v>1149436</v>
      </c>
      <c r="G40" s="108">
        <f t="shared" si="2"/>
        <v>428670</v>
      </c>
      <c r="H40" s="103">
        <f t="shared" si="3"/>
        <v>37.3</v>
      </c>
      <c r="I40" s="121"/>
      <c r="J40" s="99"/>
      <c r="K40" s="126"/>
      <c r="L40" s="267"/>
      <c r="M40" s="267"/>
      <c r="N40" s="268"/>
      <c r="O40" s="268"/>
      <c r="P40" s="268"/>
      <c r="Q40" s="269"/>
    </row>
    <row r="41" spans="1:17" ht="40.5" customHeight="1">
      <c r="A41" s="98">
        <v>34</v>
      </c>
      <c r="B41" s="114"/>
      <c r="C41" s="92" t="s">
        <v>34</v>
      </c>
      <c r="D41" s="92"/>
      <c r="E41" s="101">
        <v>1862001</v>
      </c>
      <c r="F41" s="110">
        <v>1730894</v>
      </c>
      <c r="G41" s="108">
        <f t="shared" si="2"/>
        <v>131107</v>
      </c>
      <c r="H41" s="103">
        <f t="shared" si="3"/>
        <v>7.6</v>
      </c>
      <c r="I41" s="121"/>
      <c r="J41" s="122"/>
      <c r="K41" s="99" t="s">
        <v>246</v>
      </c>
      <c r="L41" s="122"/>
      <c r="M41" s="99"/>
      <c r="N41" s="123"/>
      <c r="O41" s="123"/>
      <c r="P41" s="124"/>
      <c r="Q41" s="125"/>
    </row>
    <row r="42" spans="1:17" ht="40.5" customHeight="1">
      <c r="A42" s="98">
        <v>35</v>
      </c>
      <c r="B42" s="114"/>
      <c r="C42" s="92" t="s">
        <v>35</v>
      </c>
      <c r="D42" s="92"/>
      <c r="E42" s="101">
        <v>2086528</v>
      </c>
      <c r="F42" s="110">
        <v>1890164</v>
      </c>
      <c r="G42" s="108">
        <f t="shared" si="2"/>
        <v>196364</v>
      </c>
      <c r="H42" s="103">
        <f t="shared" si="3"/>
        <v>10.4</v>
      </c>
      <c r="I42" s="121"/>
      <c r="J42" s="99"/>
      <c r="K42" s="126"/>
      <c r="L42" s="99"/>
      <c r="M42" s="99"/>
      <c r="N42" s="123"/>
      <c r="O42" s="123"/>
      <c r="P42" s="124"/>
      <c r="Q42" s="125"/>
    </row>
    <row r="43" spans="1:17" ht="40.5" customHeight="1">
      <c r="A43" s="98">
        <v>36</v>
      </c>
      <c r="B43" s="114"/>
      <c r="C43" s="92" t="s">
        <v>36</v>
      </c>
      <c r="D43" s="92"/>
      <c r="E43" s="101">
        <v>1943311</v>
      </c>
      <c r="F43" s="110">
        <v>1824654</v>
      </c>
      <c r="G43" s="108">
        <f t="shared" si="2"/>
        <v>118657</v>
      </c>
      <c r="H43" s="103">
        <f t="shared" si="3"/>
        <v>6.5</v>
      </c>
      <c r="I43" s="121"/>
      <c r="J43" s="99"/>
      <c r="K43" s="126"/>
      <c r="L43" s="99"/>
      <c r="M43" s="99"/>
      <c r="N43" s="123"/>
      <c r="O43" s="123"/>
      <c r="P43" s="124"/>
      <c r="Q43" s="125"/>
    </row>
    <row r="44" spans="1:17" ht="40.5" customHeight="1">
      <c r="A44" s="98">
        <v>37</v>
      </c>
      <c r="B44" s="114"/>
      <c r="C44" s="92" t="s">
        <v>93</v>
      </c>
      <c r="D44" s="92"/>
      <c r="E44" s="101">
        <v>1142523</v>
      </c>
      <c r="F44" s="110">
        <v>1068877</v>
      </c>
      <c r="G44" s="108">
        <f t="shared" si="2"/>
        <v>73646</v>
      </c>
      <c r="H44" s="103">
        <f t="shared" si="3"/>
        <v>6.9</v>
      </c>
      <c r="I44" s="121"/>
      <c r="J44" s="99"/>
      <c r="K44" s="126"/>
      <c r="L44" s="99"/>
      <c r="M44" s="99"/>
      <c r="N44" s="123"/>
      <c r="O44" s="123"/>
      <c r="P44" s="124"/>
      <c r="Q44" s="125"/>
    </row>
    <row r="45" spans="1:17" ht="40.5" customHeight="1">
      <c r="A45" s="98">
        <v>38</v>
      </c>
      <c r="B45" s="114"/>
      <c r="C45" s="92" t="s">
        <v>37</v>
      </c>
      <c r="D45" s="92"/>
      <c r="E45" s="101">
        <v>1149911</v>
      </c>
      <c r="F45" s="110">
        <v>960289</v>
      </c>
      <c r="G45" s="108">
        <f t="shared" si="2"/>
        <v>189622</v>
      </c>
      <c r="H45" s="103">
        <f t="shared" si="3"/>
        <v>19.7</v>
      </c>
      <c r="I45" s="121"/>
      <c r="J45" s="99"/>
      <c r="K45" s="126"/>
      <c r="L45" s="99"/>
      <c r="M45" s="99"/>
      <c r="N45" s="123"/>
      <c r="O45" s="123"/>
      <c r="P45" s="124"/>
      <c r="Q45" s="125"/>
    </row>
    <row r="46" spans="1:17" ht="40.5" customHeight="1">
      <c r="A46" s="98">
        <v>39</v>
      </c>
      <c r="B46" s="114"/>
      <c r="C46" s="92" t="s">
        <v>38</v>
      </c>
      <c r="D46" s="92"/>
      <c r="E46" s="101">
        <v>1378907</v>
      </c>
      <c r="F46" s="110">
        <v>1274242</v>
      </c>
      <c r="G46" s="108">
        <f t="shared" si="2"/>
        <v>104665</v>
      </c>
      <c r="H46" s="103">
        <f t="shared" si="3"/>
        <v>8.2</v>
      </c>
      <c r="I46" s="121"/>
      <c r="J46" s="99"/>
      <c r="K46" s="126"/>
      <c r="L46" s="99"/>
      <c r="M46" s="99"/>
      <c r="N46" s="123"/>
      <c r="O46" s="123"/>
      <c r="P46" s="124"/>
      <c r="Q46" s="125"/>
    </row>
    <row r="47" spans="1:17" ht="40.5" customHeight="1" thickBot="1">
      <c r="A47" s="98">
        <v>40</v>
      </c>
      <c r="B47" s="114" t="s">
        <v>244</v>
      </c>
      <c r="C47" s="92" t="s">
        <v>216</v>
      </c>
      <c r="D47" s="92"/>
      <c r="E47" s="101">
        <v>3238055</v>
      </c>
      <c r="F47" s="110">
        <v>2851608</v>
      </c>
      <c r="G47" s="108">
        <f>E47-F47</f>
        <v>386447</v>
      </c>
      <c r="H47" s="103">
        <f t="shared" si="3"/>
        <v>13.6</v>
      </c>
      <c r="I47" s="121"/>
      <c r="J47" s="99"/>
      <c r="K47" s="126"/>
      <c r="L47" s="99"/>
      <c r="M47" s="99"/>
      <c r="N47" s="123"/>
      <c r="O47" s="123"/>
      <c r="P47" s="124"/>
      <c r="Q47" s="125"/>
    </row>
    <row r="48" spans="1:17" ht="40.5" customHeight="1" thickTop="1">
      <c r="A48" s="115" t="s">
        <v>39</v>
      </c>
      <c r="B48" s="116"/>
      <c r="C48" s="117" t="s">
        <v>277</v>
      </c>
      <c r="D48" s="117"/>
      <c r="E48" s="118">
        <f>SUM(E8:E47)</f>
        <v>115987050</v>
      </c>
      <c r="F48" s="118">
        <f>SUM(F8:F47)</f>
        <v>102681895</v>
      </c>
      <c r="G48" s="118">
        <f>SUM(G8:G47)</f>
        <v>13305155</v>
      </c>
      <c r="H48" s="127">
        <f t="shared" si="3"/>
        <v>13</v>
      </c>
      <c r="I48" s="121"/>
      <c r="J48" s="99"/>
      <c r="K48" s="126"/>
      <c r="L48" s="99"/>
      <c r="M48" s="99"/>
      <c r="N48" s="123"/>
      <c r="O48" s="123"/>
      <c r="P48" s="124"/>
      <c r="Q48" s="125"/>
    </row>
    <row r="49" spans="2:17" ht="40.5" customHeight="1">
      <c r="B49" s="50"/>
      <c r="J49" s="58"/>
      <c r="K49" s="74"/>
      <c r="L49" s="58"/>
      <c r="M49" s="58"/>
      <c r="N49" s="75"/>
      <c r="O49" s="75"/>
      <c r="P49" s="76"/>
      <c r="Q49" s="77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="70" zoomScaleSheetLayoutView="70" zoomScalePageLayoutView="0" workbookViewId="0" topLeftCell="A1">
      <selection activeCell="A1" sqref="A1:M1"/>
    </sheetView>
  </sheetViews>
  <sheetFormatPr defaultColWidth="8.796875" defaultRowHeight="15"/>
  <cols>
    <col min="1" max="1" width="4.5" style="389" customWidth="1"/>
    <col min="2" max="2" width="12.59765625" style="390" customWidth="1"/>
    <col min="3" max="5" width="14.59765625" style="388" customWidth="1"/>
    <col min="6" max="6" width="13.09765625" style="388" customWidth="1"/>
    <col min="7" max="7" width="2" style="388" customWidth="1"/>
    <col min="8" max="8" width="4.5" style="388" customWidth="1"/>
    <col min="9" max="9" width="12.59765625" style="388" customWidth="1"/>
    <col min="10" max="12" width="14.59765625" style="388" customWidth="1"/>
    <col min="13" max="13" width="13.09765625" style="388" customWidth="1"/>
    <col min="14" max="16384" width="9" style="388" customWidth="1"/>
  </cols>
  <sheetData>
    <row r="1" spans="1:13" ht="51" customHeight="1">
      <c r="A1" s="537" t="s">
        <v>392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ht="20.25" customHeight="1" thickBot="1">
      <c r="A2" s="400"/>
      <c r="B2" s="401"/>
      <c r="C2" s="399"/>
      <c r="D2" s="399"/>
      <c r="E2" s="538"/>
      <c r="F2" s="538"/>
      <c r="G2" s="538"/>
      <c r="H2" s="539"/>
      <c r="I2" s="399"/>
      <c r="J2" s="399"/>
      <c r="K2" s="399"/>
      <c r="L2" s="540" t="s">
        <v>364</v>
      </c>
      <c r="M2" s="540"/>
    </row>
    <row r="3" spans="1:13" ht="35.25" customHeight="1">
      <c r="A3" s="541" t="s">
        <v>365</v>
      </c>
      <c r="B3" s="543" t="s">
        <v>366</v>
      </c>
      <c r="C3" s="545" t="s">
        <v>367</v>
      </c>
      <c r="D3" s="545" t="s">
        <v>368</v>
      </c>
      <c r="E3" s="550" t="s">
        <v>369</v>
      </c>
      <c r="F3" s="532" t="s">
        <v>378</v>
      </c>
      <c r="G3" s="402"/>
      <c r="H3" s="552" t="s">
        <v>365</v>
      </c>
      <c r="I3" s="543" t="s">
        <v>366</v>
      </c>
      <c r="J3" s="545" t="s">
        <v>367</v>
      </c>
      <c r="K3" s="545" t="s">
        <v>368</v>
      </c>
      <c r="L3" s="550" t="s">
        <v>369</v>
      </c>
      <c r="M3" s="532" t="s">
        <v>378</v>
      </c>
    </row>
    <row r="4" spans="1:13" ht="21.75" customHeight="1">
      <c r="A4" s="542"/>
      <c r="B4" s="544"/>
      <c r="C4" s="546"/>
      <c r="D4" s="546"/>
      <c r="E4" s="551"/>
      <c r="F4" s="533"/>
      <c r="G4" s="403"/>
      <c r="H4" s="553"/>
      <c r="I4" s="544"/>
      <c r="J4" s="546"/>
      <c r="K4" s="546"/>
      <c r="L4" s="551"/>
      <c r="M4" s="533"/>
    </row>
    <row r="5" spans="1:13" ht="23.25" customHeight="1" thickBot="1">
      <c r="A5" s="542"/>
      <c r="B5" s="544"/>
      <c r="C5" s="404" t="s">
        <v>379</v>
      </c>
      <c r="D5" s="404" t="s">
        <v>375</v>
      </c>
      <c r="E5" s="405" t="s">
        <v>376</v>
      </c>
      <c r="F5" s="406" t="s">
        <v>377</v>
      </c>
      <c r="G5" s="407"/>
      <c r="H5" s="553"/>
      <c r="I5" s="549"/>
      <c r="J5" s="404" t="s">
        <v>379</v>
      </c>
      <c r="K5" s="404" t="s">
        <v>375</v>
      </c>
      <c r="L5" s="405" t="s">
        <v>376</v>
      </c>
      <c r="M5" s="406" t="s">
        <v>377</v>
      </c>
    </row>
    <row r="6" spans="1:13" ht="30" customHeight="1">
      <c r="A6" s="408">
        <v>1</v>
      </c>
      <c r="B6" s="409" t="s">
        <v>370</v>
      </c>
      <c r="C6" s="410">
        <v>2886969</v>
      </c>
      <c r="D6" s="410">
        <v>2349802</v>
      </c>
      <c r="E6" s="411">
        <f>+C6-D6</f>
        <v>537167</v>
      </c>
      <c r="F6" s="412">
        <f>ROUND((C6/D6-1)*100,1)</f>
        <v>22.9</v>
      </c>
      <c r="G6" s="413"/>
      <c r="H6" s="414">
        <v>41</v>
      </c>
      <c r="I6" s="415" t="s">
        <v>40</v>
      </c>
      <c r="J6" s="410">
        <v>100181</v>
      </c>
      <c r="K6" s="410">
        <v>102004</v>
      </c>
      <c r="L6" s="411">
        <f>+J6-K6</f>
        <v>-1823</v>
      </c>
      <c r="M6" s="416">
        <f>ROUND((J6/K6-1)*100,1)</f>
        <v>-1.8</v>
      </c>
    </row>
    <row r="7" spans="1:13" ht="30" customHeight="1">
      <c r="A7" s="417">
        <v>2</v>
      </c>
      <c r="B7" s="418" t="s">
        <v>2</v>
      </c>
      <c r="C7" s="419">
        <v>787722</v>
      </c>
      <c r="D7" s="419">
        <v>645663</v>
      </c>
      <c r="E7" s="419">
        <f>+C7-D7</f>
        <v>142059</v>
      </c>
      <c r="F7" s="420">
        <f aca="true" t="shared" si="0" ref="F7:F45">ROUND((C7/D7-1)*100,1)</f>
        <v>22</v>
      </c>
      <c r="G7" s="413"/>
      <c r="H7" s="421">
        <v>42</v>
      </c>
      <c r="I7" s="418" t="s">
        <v>43</v>
      </c>
      <c r="J7" s="419">
        <v>116967</v>
      </c>
      <c r="K7" s="419">
        <v>88773</v>
      </c>
      <c r="L7" s="419">
        <f>+J7-K7</f>
        <v>28194</v>
      </c>
      <c r="M7" s="420">
        <f aca="true" t="shared" si="1" ref="M7:M29">ROUND((J7/K7-1)*100,1)</f>
        <v>31.8</v>
      </c>
    </row>
    <row r="8" spans="1:13" ht="30" customHeight="1">
      <c r="A8" s="422">
        <v>3</v>
      </c>
      <c r="B8" s="418" t="s">
        <v>3</v>
      </c>
      <c r="C8" s="419">
        <v>341837</v>
      </c>
      <c r="D8" s="419">
        <v>396643</v>
      </c>
      <c r="E8" s="419">
        <f>+C8-D8</f>
        <v>-54806</v>
      </c>
      <c r="F8" s="420">
        <f t="shared" si="0"/>
        <v>-13.8</v>
      </c>
      <c r="G8" s="413"/>
      <c r="H8" s="421">
        <v>43</v>
      </c>
      <c r="I8" s="418" t="s">
        <v>44</v>
      </c>
      <c r="J8" s="419">
        <v>52350</v>
      </c>
      <c r="K8" s="419">
        <v>58724</v>
      </c>
      <c r="L8" s="419">
        <f aca="true" t="shared" si="2" ref="L8:L29">+J8-K8</f>
        <v>-6374</v>
      </c>
      <c r="M8" s="420">
        <f t="shared" si="1"/>
        <v>-10.9</v>
      </c>
    </row>
    <row r="9" spans="1:13" ht="30" customHeight="1">
      <c r="A9" s="422">
        <v>4</v>
      </c>
      <c r="B9" s="418" t="s">
        <v>4</v>
      </c>
      <c r="C9" s="419">
        <v>1166225</v>
      </c>
      <c r="D9" s="419">
        <v>957549</v>
      </c>
      <c r="E9" s="419">
        <f>+C9-D9</f>
        <v>208676</v>
      </c>
      <c r="F9" s="420">
        <f t="shared" si="0"/>
        <v>21.8</v>
      </c>
      <c r="G9" s="413"/>
      <c r="H9" s="423">
        <v>44</v>
      </c>
      <c r="I9" s="418" t="s">
        <v>45</v>
      </c>
      <c r="J9" s="419">
        <v>23323</v>
      </c>
      <c r="K9" s="419">
        <v>25583</v>
      </c>
      <c r="L9" s="419">
        <f t="shared" si="2"/>
        <v>-2260</v>
      </c>
      <c r="M9" s="420">
        <f t="shared" si="1"/>
        <v>-8.8</v>
      </c>
    </row>
    <row r="10" spans="1:13" ht="30" customHeight="1">
      <c r="A10" s="417">
        <v>5</v>
      </c>
      <c r="B10" s="418" t="s">
        <v>5</v>
      </c>
      <c r="C10" s="419">
        <v>137298</v>
      </c>
      <c r="D10" s="419">
        <v>148853</v>
      </c>
      <c r="E10" s="419">
        <f>+C10-D10</f>
        <v>-11555</v>
      </c>
      <c r="F10" s="420">
        <f t="shared" si="0"/>
        <v>-7.8</v>
      </c>
      <c r="G10" s="413"/>
      <c r="H10" s="421">
        <v>45</v>
      </c>
      <c r="I10" s="418" t="s">
        <v>46</v>
      </c>
      <c r="J10" s="419">
        <v>51783</v>
      </c>
      <c r="K10" s="419">
        <v>46088</v>
      </c>
      <c r="L10" s="419">
        <f t="shared" si="2"/>
        <v>5695</v>
      </c>
      <c r="M10" s="420">
        <f t="shared" si="1"/>
        <v>12.4</v>
      </c>
    </row>
    <row r="11" spans="1:13" ht="30" customHeight="1">
      <c r="A11" s="422">
        <v>6</v>
      </c>
      <c r="B11" s="418" t="s">
        <v>6</v>
      </c>
      <c r="C11" s="419">
        <v>116279</v>
      </c>
      <c r="D11" s="419">
        <v>122576</v>
      </c>
      <c r="E11" s="419">
        <f aca="true" t="shared" si="3" ref="E11:E45">+C11-D11</f>
        <v>-6297</v>
      </c>
      <c r="F11" s="420">
        <f t="shared" si="0"/>
        <v>-5.1</v>
      </c>
      <c r="G11" s="413"/>
      <c r="H11" s="421">
        <v>46</v>
      </c>
      <c r="I11" s="418" t="s">
        <v>47</v>
      </c>
      <c r="J11" s="419">
        <v>35931</v>
      </c>
      <c r="K11" s="419">
        <v>39033</v>
      </c>
      <c r="L11" s="419">
        <f t="shared" si="2"/>
        <v>-3102</v>
      </c>
      <c r="M11" s="420">
        <f t="shared" si="1"/>
        <v>-7.9</v>
      </c>
    </row>
    <row r="12" spans="1:13" ht="30" customHeight="1">
      <c r="A12" s="422">
        <v>7</v>
      </c>
      <c r="B12" s="418" t="s">
        <v>7</v>
      </c>
      <c r="C12" s="419">
        <v>686939</v>
      </c>
      <c r="D12" s="419">
        <v>655455</v>
      </c>
      <c r="E12" s="419">
        <f t="shared" si="3"/>
        <v>31484</v>
      </c>
      <c r="F12" s="420">
        <f t="shared" si="0"/>
        <v>4.8</v>
      </c>
      <c r="G12" s="413"/>
      <c r="H12" s="423">
        <v>47</v>
      </c>
      <c r="I12" s="418" t="s">
        <v>48</v>
      </c>
      <c r="J12" s="419">
        <v>47951</v>
      </c>
      <c r="K12" s="419">
        <v>54603</v>
      </c>
      <c r="L12" s="419">
        <f t="shared" si="2"/>
        <v>-6652</v>
      </c>
      <c r="M12" s="420">
        <f t="shared" si="1"/>
        <v>-12.2</v>
      </c>
    </row>
    <row r="13" spans="1:13" ht="30" customHeight="1">
      <c r="A13" s="417">
        <v>8</v>
      </c>
      <c r="B13" s="418" t="s">
        <v>8</v>
      </c>
      <c r="C13" s="419">
        <v>132945</v>
      </c>
      <c r="D13" s="419">
        <v>145744</v>
      </c>
      <c r="E13" s="419">
        <f t="shared" si="3"/>
        <v>-12799</v>
      </c>
      <c r="F13" s="420">
        <f t="shared" si="0"/>
        <v>-8.8</v>
      </c>
      <c r="G13" s="413"/>
      <c r="H13" s="421">
        <v>48</v>
      </c>
      <c r="I13" s="418" t="s">
        <v>51</v>
      </c>
      <c r="J13" s="419">
        <v>48454</v>
      </c>
      <c r="K13" s="419">
        <v>49819</v>
      </c>
      <c r="L13" s="419">
        <f t="shared" si="2"/>
        <v>-1365</v>
      </c>
      <c r="M13" s="420">
        <f t="shared" si="1"/>
        <v>-2.7</v>
      </c>
    </row>
    <row r="14" spans="1:13" ht="30" customHeight="1">
      <c r="A14" s="422">
        <v>9</v>
      </c>
      <c r="B14" s="418" t="s">
        <v>9</v>
      </c>
      <c r="C14" s="419">
        <v>214651</v>
      </c>
      <c r="D14" s="419">
        <v>229959</v>
      </c>
      <c r="E14" s="419">
        <f t="shared" si="3"/>
        <v>-15308</v>
      </c>
      <c r="F14" s="420">
        <f t="shared" si="0"/>
        <v>-6.7</v>
      </c>
      <c r="G14" s="413"/>
      <c r="H14" s="421">
        <v>49</v>
      </c>
      <c r="I14" s="418" t="s">
        <v>52</v>
      </c>
      <c r="J14" s="419">
        <v>43656</v>
      </c>
      <c r="K14" s="419">
        <v>48337</v>
      </c>
      <c r="L14" s="419">
        <f t="shared" si="2"/>
        <v>-4681</v>
      </c>
      <c r="M14" s="420">
        <f t="shared" si="1"/>
        <v>-9.7</v>
      </c>
    </row>
    <row r="15" spans="1:13" ht="30" customHeight="1">
      <c r="A15" s="422">
        <v>10</v>
      </c>
      <c r="B15" s="418" t="s">
        <v>10</v>
      </c>
      <c r="C15" s="419">
        <v>136846</v>
      </c>
      <c r="D15" s="419">
        <v>152788</v>
      </c>
      <c r="E15" s="419">
        <f t="shared" si="3"/>
        <v>-15942</v>
      </c>
      <c r="F15" s="420">
        <f t="shared" si="0"/>
        <v>-10.4</v>
      </c>
      <c r="G15" s="413"/>
      <c r="H15" s="423">
        <v>50</v>
      </c>
      <c r="I15" s="418" t="s">
        <v>53</v>
      </c>
      <c r="J15" s="419">
        <v>28108</v>
      </c>
      <c r="K15" s="419">
        <v>29857</v>
      </c>
      <c r="L15" s="419">
        <f t="shared" si="2"/>
        <v>-1749</v>
      </c>
      <c r="M15" s="420">
        <f t="shared" si="1"/>
        <v>-5.9</v>
      </c>
    </row>
    <row r="16" spans="1:13" ht="30" customHeight="1">
      <c r="A16" s="417">
        <v>11</v>
      </c>
      <c r="B16" s="418" t="s">
        <v>11</v>
      </c>
      <c r="C16" s="419">
        <v>145901</v>
      </c>
      <c r="D16" s="419">
        <v>156940</v>
      </c>
      <c r="E16" s="419">
        <f t="shared" si="3"/>
        <v>-11039</v>
      </c>
      <c r="F16" s="420">
        <f t="shared" si="0"/>
        <v>-7</v>
      </c>
      <c r="G16" s="413"/>
      <c r="H16" s="421">
        <v>51</v>
      </c>
      <c r="I16" s="424" t="s">
        <v>371</v>
      </c>
      <c r="J16" s="419">
        <v>23269</v>
      </c>
      <c r="K16" s="419">
        <v>25097</v>
      </c>
      <c r="L16" s="419">
        <f t="shared" si="2"/>
        <v>-1828</v>
      </c>
      <c r="M16" s="420">
        <f t="shared" si="1"/>
        <v>-7.3</v>
      </c>
    </row>
    <row r="17" spans="1:13" ht="30" customHeight="1">
      <c r="A17" s="422">
        <v>12</v>
      </c>
      <c r="B17" s="418" t="s">
        <v>12</v>
      </c>
      <c r="C17" s="419">
        <v>414190</v>
      </c>
      <c r="D17" s="419">
        <v>410765</v>
      </c>
      <c r="E17" s="419">
        <f t="shared" si="3"/>
        <v>3425</v>
      </c>
      <c r="F17" s="420">
        <f t="shared" si="0"/>
        <v>0.8</v>
      </c>
      <c r="G17" s="413"/>
      <c r="H17" s="421">
        <v>52</v>
      </c>
      <c r="I17" s="418" t="s">
        <v>54</v>
      </c>
      <c r="J17" s="419">
        <v>16118</v>
      </c>
      <c r="K17" s="419">
        <v>16819</v>
      </c>
      <c r="L17" s="419">
        <f t="shared" si="2"/>
        <v>-701</v>
      </c>
      <c r="M17" s="420">
        <f t="shared" si="1"/>
        <v>-4.2</v>
      </c>
    </row>
    <row r="18" spans="1:13" ht="30" customHeight="1">
      <c r="A18" s="422">
        <v>13</v>
      </c>
      <c r="B18" s="418" t="s">
        <v>13</v>
      </c>
      <c r="C18" s="419">
        <v>308797</v>
      </c>
      <c r="D18" s="419">
        <v>265858</v>
      </c>
      <c r="E18" s="419">
        <f t="shared" si="3"/>
        <v>42939</v>
      </c>
      <c r="F18" s="420">
        <f t="shared" si="0"/>
        <v>16.2</v>
      </c>
      <c r="G18" s="413"/>
      <c r="H18" s="423">
        <v>53</v>
      </c>
      <c r="I18" s="418" t="s">
        <v>55</v>
      </c>
      <c r="J18" s="419">
        <v>15889</v>
      </c>
      <c r="K18" s="419">
        <v>17999</v>
      </c>
      <c r="L18" s="419">
        <f t="shared" si="2"/>
        <v>-2110</v>
      </c>
      <c r="M18" s="420">
        <f t="shared" si="1"/>
        <v>-11.7</v>
      </c>
    </row>
    <row r="19" spans="1:13" ht="30" customHeight="1">
      <c r="A19" s="417">
        <v>14</v>
      </c>
      <c r="B19" s="418" t="s">
        <v>14</v>
      </c>
      <c r="C19" s="419">
        <v>93035</v>
      </c>
      <c r="D19" s="419">
        <v>96172</v>
      </c>
      <c r="E19" s="419">
        <f t="shared" si="3"/>
        <v>-3137</v>
      </c>
      <c r="F19" s="420">
        <f t="shared" si="0"/>
        <v>-3.3</v>
      </c>
      <c r="G19" s="413"/>
      <c r="H19" s="421">
        <v>54</v>
      </c>
      <c r="I19" s="418" t="s">
        <v>56</v>
      </c>
      <c r="J19" s="419">
        <v>13745</v>
      </c>
      <c r="K19" s="419">
        <v>14551</v>
      </c>
      <c r="L19" s="419">
        <f t="shared" si="2"/>
        <v>-806</v>
      </c>
      <c r="M19" s="420">
        <f t="shared" si="1"/>
        <v>-5.5</v>
      </c>
    </row>
    <row r="20" spans="1:13" ht="30" customHeight="1">
      <c r="A20" s="422">
        <v>15</v>
      </c>
      <c r="B20" s="418" t="s">
        <v>15</v>
      </c>
      <c r="C20" s="419">
        <v>207771</v>
      </c>
      <c r="D20" s="419">
        <v>214376</v>
      </c>
      <c r="E20" s="419">
        <f t="shared" si="3"/>
        <v>-6605</v>
      </c>
      <c r="F20" s="420">
        <f t="shared" si="0"/>
        <v>-3.1</v>
      </c>
      <c r="G20" s="413"/>
      <c r="H20" s="421">
        <v>55</v>
      </c>
      <c r="I20" s="418" t="s">
        <v>57</v>
      </c>
      <c r="J20" s="419">
        <v>26761</v>
      </c>
      <c r="K20" s="419">
        <v>28268</v>
      </c>
      <c r="L20" s="419">
        <f t="shared" si="2"/>
        <v>-1507</v>
      </c>
      <c r="M20" s="420">
        <f t="shared" si="1"/>
        <v>-5.3</v>
      </c>
    </row>
    <row r="21" spans="1:13" ht="30" customHeight="1">
      <c r="A21" s="422">
        <v>16</v>
      </c>
      <c r="B21" s="418" t="s">
        <v>16</v>
      </c>
      <c r="C21" s="419">
        <v>275814</v>
      </c>
      <c r="D21" s="419">
        <v>354339</v>
      </c>
      <c r="E21" s="419">
        <f t="shared" si="3"/>
        <v>-78525</v>
      </c>
      <c r="F21" s="420">
        <f t="shared" si="0"/>
        <v>-22.2</v>
      </c>
      <c r="G21" s="413"/>
      <c r="H21" s="423">
        <v>56</v>
      </c>
      <c r="I21" s="418" t="s">
        <v>59</v>
      </c>
      <c r="J21" s="419">
        <v>6085</v>
      </c>
      <c r="K21" s="419">
        <v>6684</v>
      </c>
      <c r="L21" s="419">
        <f t="shared" si="2"/>
        <v>-599</v>
      </c>
      <c r="M21" s="420">
        <f t="shared" si="1"/>
        <v>-9</v>
      </c>
    </row>
    <row r="22" spans="1:13" ht="30" customHeight="1">
      <c r="A22" s="417">
        <v>17</v>
      </c>
      <c r="B22" s="418" t="s">
        <v>17</v>
      </c>
      <c r="C22" s="419">
        <v>382416</v>
      </c>
      <c r="D22" s="419">
        <v>396972</v>
      </c>
      <c r="E22" s="419">
        <f t="shared" si="3"/>
        <v>-14556</v>
      </c>
      <c r="F22" s="420">
        <f t="shared" si="0"/>
        <v>-3.7</v>
      </c>
      <c r="G22" s="413"/>
      <c r="H22" s="421">
        <v>57</v>
      </c>
      <c r="I22" s="418" t="s">
        <v>60</v>
      </c>
      <c r="J22" s="419">
        <v>24909</v>
      </c>
      <c r="K22" s="419">
        <v>26613</v>
      </c>
      <c r="L22" s="419">
        <f t="shared" si="2"/>
        <v>-1704</v>
      </c>
      <c r="M22" s="420">
        <f t="shared" si="1"/>
        <v>-6.4</v>
      </c>
    </row>
    <row r="23" spans="1:13" ht="30" customHeight="1">
      <c r="A23" s="422">
        <v>18</v>
      </c>
      <c r="B23" s="418" t="s">
        <v>18</v>
      </c>
      <c r="C23" s="419">
        <v>443201</v>
      </c>
      <c r="D23" s="419">
        <v>454255</v>
      </c>
      <c r="E23" s="419">
        <f t="shared" si="3"/>
        <v>-11054</v>
      </c>
      <c r="F23" s="420">
        <f t="shared" si="0"/>
        <v>-2.4</v>
      </c>
      <c r="G23" s="413"/>
      <c r="H23" s="421">
        <v>58</v>
      </c>
      <c r="I23" s="418" t="s">
        <v>62</v>
      </c>
      <c r="J23" s="419">
        <v>25541</v>
      </c>
      <c r="K23" s="419">
        <v>32414</v>
      </c>
      <c r="L23" s="419">
        <f t="shared" si="2"/>
        <v>-6873</v>
      </c>
      <c r="M23" s="420">
        <f t="shared" si="1"/>
        <v>-21.2</v>
      </c>
    </row>
    <row r="24" spans="1:13" ht="30" customHeight="1">
      <c r="A24" s="422">
        <v>19</v>
      </c>
      <c r="B24" s="418" t="s">
        <v>19</v>
      </c>
      <c r="C24" s="419">
        <v>615337</v>
      </c>
      <c r="D24" s="419">
        <v>622403</v>
      </c>
      <c r="E24" s="419">
        <f t="shared" si="3"/>
        <v>-7066</v>
      </c>
      <c r="F24" s="420">
        <f t="shared" si="0"/>
        <v>-1.1</v>
      </c>
      <c r="G24" s="413"/>
      <c r="H24" s="423">
        <v>59</v>
      </c>
      <c r="I24" s="418" t="s">
        <v>64</v>
      </c>
      <c r="J24" s="419">
        <v>55522</v>
      </c>
      <c r="K24" s="419">
        <v>62523</v>
      </c>
      <c r="L24" s="419">
        <f t="shared" si="2"/>
        <v>-7001</v>
      </c>
      <c r="M24" s="420">
        <f t="shared" si="1"/>
        <v>-11.2</v>
      </c>
    </row>
    <row r="25" spans="1:13" ht="30" customHeight="1">
      <c r="A25" s="417">
        <v>20</v>
      </c>
      <c r="B25" s="418" t="s">
        <v>20</v>
      </c>
      <c r="C25" s="419">
        <v>104579</v>
      </c>
      <c r="D25" s="419">
        <v>104523</v>
      </c>
      <c r="E25" s="419">
        <f t="shared" si="3"/>
        <v>56</v>
      </c>
      <c r="F25" s="420">
        <f t="shared" si="0"/>
        <v>0.1</v>
      </c>
      <c r="G25" s="413"/>
      <c r="H25" s="421">
        <v>60</v>
      </c>
      <c r="I25" s="418" t="s">
        <v>70</v>
      </c>
      <c r="J25" s="419">
        <v>54350</v>
      </c>
      <c r="K25" s="419">
        <v>63974</v>
      </c>
      <c r="L25" s="419">
        <f t="shared" si="2"/>
        <v>-9624</v>
      </c>
      <c r="M25" s="420">
        <f t="shared" si="1"/>
        <v>-15</v>
      </c>
    </row>
    <row r="26" spans="1:13" ht="30" customHeight="1">
      <c r="A26" s="422">
        <v>21</v>
      </c>
      <c r="B26" s="418" t="s">
        <v>21</v>
      </c>
      <c r="C26" s="419">
        <v>309402</v>
      </c>
      <c r="D26" s="419">
        <v>237513</v>
      </c>
      <c r="E26" s="419">
        <f t="shared" si="3"/>
        <v>71889</v>
      </c>
      <c r="F26" s="420">
        <f t="shared" si="0"/>
        <v>30.3</v>
      </c>
      <c r="G26" s="413"/>
      <c r="H26" s="423">
        <v>61</v>
      </c>
      <c r="I26" s="418" t="s">
        <v>75</v>
      </c>
      <c r="J26" s="419">
        <v>57904</v>
      </c>
      <c r="K26" s="419">
        <v>57192</v>
      </c>
      <c r="L26" s="419">
        <f t="shared" si="2"/>
        <v>712</v>
      </c>
      <c r="M26" s="420">
        <f t="shared" si="1"/>
        <v>1.2</v>
      </c>
    </row>
    <row r="27" spans="1:13" ht="30" customHeight="1">
      <c r="A27" s="422">
        <v>22</v>
      </c>
      <c r="B27" s="418" t="s">
        <v>22</v>
      </c>
      <c r="C27" s="419">
        <v>265926</v>
      </c>
      <c r="D27" s="419">
        <v>268575</v>
      </c>
      <c r="E27" s="419">
        <f t="shared" si="3"/>
        <v>-2649</v>
      </c>
      <c r="F27" s="420">
        <f t="shared" si="0"/>
        <v>-1</v>
      </c>
      <c r="G27" s="413"/>
      <c r="H27" s="421">
        <v>62</v>
      </c>
      <c r="I27" s="418" t="s">
        <v>76</v>
      </c>
      <c r="J27" s="419">
        <v>92435</v>
      </c>
      <c r="K27" s="419">
        <v>93936</v>
      </c>
      <c r="L27" s="419">
        <f t="shared" si="2"/>
        <v>-1501</v>
      </c>
      <c r="M27" s="420">
        <f t="shared" si="1"/>
        <v>-1.6</v>
      </c>
    </row>
    <row r="28" spans="1:13" ht="30" customHeight="1">
      <c r="A28" s="417">
        <v>23</v>
      </c>
      <c r="B28" s="418" t="s">
        <v>92</v>
      </c>
      <c r="C28" s="419">
        <v>124489</v>
      </c>
      <c r="D28" s="419">
        <v>121703</v>
      </c>
      <c r="E28" s="419">
        <f t="shared" si="3"/>
        <v>2786</v>
      </c>
      <c r="F28" s="420">
        <f t="shared" si="0"/>
        <v>2.3</v>
      </c>
      <c r="G28" s="413"/>
      <c r="H28" s="423">
        <v>63</v>
      </c>
      <c r="I28" s="418" t="s">
        <v>80</v>
      </c>
      <c r="J28" s="419">
        <v>85480</v>
      </c>
      <c r="K28" s="419">
        <v>94364</v>
      </c>
      <c r="L28" s="419">
        <f t="shared" si="2"/>
        <v>-8884</v>
      </c>
      <c r="M28" s="420">
        <f t="shared" si="1"/>
        <v>-9.4</v>
      </c>
    </row>
    <row r="29" spans="1:13" ht="30" customHeight="1" thickBot="1">
      <c r="A29" s="422">
        <v>24</v>
      </c>
      <c r="B29" s="418" t="s">
        <v>23</v>
      </c>
      <c r="C29" s="419">
        <v>309688</v>
      </c>
      <c r="D29" s="419">
        <v>243510</v>
      </c>
      <c r="E29" s="419">
        <f t="shared" si="3"/>
        <v>66178</v>
      </c>
      <c r="F29" s="420">
        <f t="shared" si="0"/>
        <v>27.2</v>
      </c>
      <c r="G29" s="413"/>
      <c r="H29" s="421">
        <v>64</v>
      </c>
      <c r="I29" s="418" t="s">
        <v>81</v>
      </c>
      <c r="J29" s="419">
        <v>72732</v>
      </c>
      <c r="K29" s="419">
        <v>75391</v>
      </c>
      <c r="L29" s="419">
        <f t="shared" si="2"/>
        <v>-2659</v>
      </c>
      <c r="M29" s="420">
        <f t="shared" si="1"/>
        <v>-3.5</v>
      </c>
    </row>
    <row r="30" spans="1:13" ht="30" customHeight="1" thickBot="1" thickTop="1">
      <c r="A30" s="422">
        <v>25</v>
      </c>
      <c r="B30" s="418" t="s">
        <v>24</v>
      </c>
      <c r="C30" s="419">
        <v>121620</v>
      </c>
      <c r="D30" s="419">
        <v>113709</v>
      </c>
      <c r="E30" s="419">
        <f t="shared" si="3"/>
        <v>7911</v>
      </c>
      <c r="F30" s="420">
        <f t="shared" si="0"/>
        <v>7</v>
      </c>
      <c r="G30" s="413"/>
      <c r="H30" s="534" t="s">
        <v>380</v>
      </c>
      <c r="I30" s="535"/>
      <c r="J30" s="425">
        <f>SUM(J6:J29)</f>
        <v>1119444</v>
      </c>
      <c r="K30" s="425">
        <f>SUM(K6:K29)</f>
        <v>1158646</v>
      </c>
      <c r="L30" s="425">
        <f>SUM(L6:L29)</f>
        <v>-39202</v>
      </c>
      <c r="M30" s="426">
        <f>ROUND((J30/K30-1)*100,1)</f>
        <v>-3.4</v>
      </c>
    </row>
    <row r="31" spans="1:13" ht="30" customHeight="1" thickBot="1" thickTop="1">
      <c r="A31" s="417">
        <v>26</v>
      </c>
      <c r="B31" s="418" t="s">
        <v>25</v>
      </c>
      <c r="C31" s="419">
        <v>184085</v>
      </c>
      <c r="D31" s="419">
        <v>156413</v>
      </c>
      <c r="E31" s="419">
        <f t="shared" si="3"/>
        <v>27672</v>
      </c>
      <c r="F31" s="420">
        <f t="shared" si="0"/>
        <v>17.7</v>
      </c>
      <c r="G31" s="413"/>
      <c r="H31" s="547" t="s">
        <v>372</v>
      </c>
      <c r="I31" s="548"/>
      <c r="J31" s="427">
        <f>SUM(C46,J30)</f>
        <v>14351648</v>
      </c>
      <c r="K31" s="427">
        <f>SUM(D46,K30)</f>
        <v>13535319</v>
      </c>
      <c r="L31" s="428">
        <f>+J31-K31</f>
        <v>816329</v>
      </c>
      <c r="M31" s="429">
        <f>ROUND((J31/K31-1)*100,1)</f>
        <v>6</v>
      </c>
    </row>
    <row r="32" spans="1:13" ht="30" customHeight="1">
      <c r="A32" s="422">
        <v>27</v>
      </c>
      <c r="B32" s="418" t="s">
        <v>26</v>
      </c>
      <c r="C32" s="419">
        <v>285602</v>
      </c>
      <c r="D32" s="419">
        <v>291934</v>
      </c>
      <c r="E32" s="419">
        <f t="shared" si="3"/>
        <v>-6332</v>
      </c>
      <c r="F32" s="420">
        <f t="shared" si="0"/>
        <v>-2.2</v>
      </c>
      <c r="G32" s="430"/>
      <c r="H32" s="431"/>
      <c r="I32" s="432"/>
      <c r="J32" s="433"/>
      <c r="K32" s="433"/>
      <c r="L32" s="433"/>
      <c r="M32" s="434"/>
    </row>
    <row r="33" spans="1:21" ht="30" customHeight="1">
      <c r="A33" s="422">
        <v>28</v>
      </c>
      <c r="B33" s="418" t="s">
        <v>27</v>
      </c>
      <c r="C33" s="419">
        <v>124558</v>
      </c>
      <c r="D33" s="419">
        <v>133815</v>
      </c>
      <c r="E33" s="419">
        <f t="shared" si="3"/>
        <v>-9257</v>
      </c>
      <c r="F33" s="420">
        <f t="shared" si="0"/>
        <v>-6.9</v>
      </c>
      <c r="G33" s="430"/>
      <c r="H33" s="556" t="s">
        <v>409</v>
      </c>
      <c r="I33" s="556"/>
      <c r="J33" s="556"/>
      <c r="K33" s="556"/>
      <c r="L33" s="556"/>
      <c r="M33" s="556"/>
      <c r="P33" s="554"/>
      <c r="Q33" s="555"/>
      <c r="R33" s="555"/>
      <c r="S33" s="555"/>
      <c r="T33" s="555"/>
      <c r="U33" s="555"/>
    </row>
    <row r="34" spans="1:21" ht="30" customHeight="1">
      <c r="A34" s="417">
        <v>29</v>
      </c>
      <c r="B34" s="418" t="s">
        <v>28</v>
      </c>
      <c r="C34" s="419">
        <v>246500</v>
      </c>
      <c r="D34" s="419">
        <v>250832</v>
      </c>
      <c r="E34" s="419">
        <f t="shared" si="3"/>
        <v>-4332</v>
      </c>
      <c r="F34" s="420">
        <f t="shared" si="0"/>
        <v>-1.7</v>
      </c>
      <c r="G34" s="430"/>
      <c r="H34" s="557" t="s">
        <v>395</v>
      </c>
      <c r="I34" s="557"/>
      <c r="J34" s="557"/>
      <c r="K34" s="557"/>
      <c r="L34" s="459"/>
      <c r="M34" s="459"/>
      <c r="P34" s="555"/>
      <c r="Q34" s="555"/>
      <c r="R34" s="555"/>
      <c r="S34" s="555"/>
      <c r="T34" s="555"/>
      <c r="U34" s="555"/>
    </row>
    <row r="35" spans="1:21" ht="30" customHeight="1">
      <c r="A35" s="422">
        <v>30</v>
      </c>
      <c r="B35" s="418" t="s">
        <v>29</v>
      </c>
      <c r="C35" s="419">
        <v>102497</v>
      </c>
      <c r="D35" s="419">
        <v>112553</v>
      </c>
      <c r="E35" s="419">
        <f t="shared" si="3"/>
        <v>-10056</v>
      </c>
      <c r="F35" s="420">
        <f t="shared" si="0"/>
        <v>-8.9</v>
      </c>
      <c r="G35" s="430"/>
      <c r="H35" s="557" t="s">
        <v>396</v>
      </c>
      <c r="I35" s="557"/>
      <c r="J35" s="557"/>
      <c r="K35" s="557"/>
      <c r="L35" s="560" t="s">
        <v>399</v>
      </c>
      <c r="M35" s="560"/>
      <c r="P35" s="555"/>
      <c r="Q35" s="555"/>
      <c r="R35" s="555"/>
      <c r="S35" s="555"/>
      <c r="T35" s="555"/>
      <c r="U35" s="555"/>
    </row>
    <row r="36" spans="1:21" ht="30" customHeight="1">
      <c r="A36" s="422">
        <v>31</v>
      </c>
      <c r="B36" s="418" t="s">
        <v>30</v>
      </c>
      <c r="C36" s="419">
        <v>194066</v>
      </c>
      <c r="D36" s="419">
        <v>167882</v>
      </c>
      <c r="E36" s="419">
        <f t="shared" si="3"/>
        <v>26184</v>
      </c>
      <c r="F36" s="420">
        <f t="shared" si="0"/>
        <v>15.6</v>
      </c>
      <c r="G36" s="430"/>
      <c r="H36" s="558" t="s">
        <v>397</v>
      </c>
      <c r="I36" s="558"/>
      <c r="J36" s="558"/>
      <c r="K36" s="558"/>
      <c r="L36" s="561" t="s">
        <v>400</v>
      </c>
      <c r="M36" s="561"/>
      <c r="P36" s="555"/>
      <c r="Q36" s="555"/>
      <c r="R36" s="555"/>
      <c r="S36" s="555"/>
      <c r="T36" s="555"/>
      <c r="U36" s="555"/>
    </row>
    <row r="37" spans="1:21" ht="30" customHeight="1">
      <c r="A37" s="417">
        <v>32</v>
      </c>
      <c r="B37" s="418" t="s">
        <v>31</v>
      </c>
      <c r="C37" s="419">
        <v>191168</v>
      </c>
      <c r="D37" s="419">
        <v>181143</v>
      </c>
      <c r="E37" s="419">
        <f t="shared" si="3"/>
        <v>10025</v>
      </c>
      <c r="F37" s="420">
        <f t="shared" si="0"/>
        <v>5.5</v>
      </c>
      <c r="G37" s="430"/>
      <c r="H37" s="536" t="s">
        <v>398</v>
      </c>
      <c r="I37" s="536"/>
      <c r="J37" s="536"/>
      <c r="K37" s="536"/>
      <c r="L37" s="560" t="s">
        <v>401</v>
      </c>
      <c r="M37" s="560"/>
      <c r="P37" s="555"/>
      <c r="Q37" s="555"/>
      <c r="R37" s="555"/>
      <c r="S37" s="555"/>
      <c r="T37" s="555"/>
      <c r="U37" s="555"/>
    </row>
    <row r="38" spans="1:21" ht="30" customHeight="1">
      <c r="A38" s="422">
        <v>33</v>
      </c>
      <c r="B38" s="418" t="s">
        <v>33</v>
      </c>
      <c r="C38" s="419">
        <v>214006</v>
      </c>
      <c r="D38" s="419">
        <v>218672</v>
      </c>
      <c r="E38" s="419">
        <f t="shared" si="3"/>
        <v>-4666</v>
      </c>
      <c r="F38" s="420">
        <f t="shared" si="0"/>
        <v>-2.1</v>
      </c>
      <c r="G38" s="430"/>
      <c r="H38" s="557" t="s">
        <v>405</v>
      </c>
      <c r="I38" s="557"/>
      <c r="J38" s="557"/>
      <c r="K38" s="557"/>
      <c r="L38" s="562"/>
      <c r="M38" s="562"/>
      <c r="P38" s="555"/>
      <c r="Q38" s="555"/>
      <c r="R38" s="555"/>
      <c r="S38" s="555"/>
      <c r="T38" s="555"/>
      <c r="U38" s="555"/>
    </row>
    <row r="39" spans="1:21" ht="30" customHeight="1">
      <c r="A39" s="422">
        <v>34</v>
      </c>
      <c r="B39" s="418" t="s">
        <v>34</v>
      </c>
      <c r="C39" s="419">
        <v>98475</v>
      </c>
      <c r="D39" s="419">
        <v>103389</v>
      </c>
      <c r="E39" s="419">
        <f t="shared" si="3"/>
        <v>-4914</v>
      </c>
      <c r="F39" s="420">
        <f t="shared" si="0"/>
        <v>-4.8</v>
      </c>
      <c r="G39" s="430"/>
      <c r="H39" s="557" t="s">
        <v>396</v>
      </c>
      <c r="I39" s="557"/>
      <c r="J39" s="557"/>
      <c r="K39" s="557"/>
      <c r="L39" s="560" t="s">
        <v>404</v>
      </c>
      <c r="M39" s="560"/>
      <c r="P39" s="555"/>
      <c r="Q39" s="555"/>
      <c r="R39" s="555"/>
      <c r="S39" s="555"/>
      <c r="T39" s="555"/>
      <c r="U39" s="555"/>
    </row>
    <row r="40" spans="1:21" ht="30" customHeight="1">
      <c r="A40" s="417">
        <v>35</v>
      </c>
      <c r="B40" s="418" t="s">
        <v>35</v>
      </c>
      <c r="C40" s="419">
        <v>193866</v>
      </c>
      <c r="D40" s="419">
        <v>198939</v>
      </c>
      <c r="E40" s="419">
        <f t="shared" si="3"/>
        <v>-5073</v>
      </c>
      <c r="F40" s="420">
        <f t="shared" si="0"/>
        <v>-2.6</v>
      </c>
      <c r="G40" s="430"/>
      <c r="H40" s="558" t="s">
        <v>397</v>
      </c>
      <c r="I40" s="558"/>
      <c r="J40" s="558"/>
      <c r="K40" s="558"/>
      <c r="L40" s="561" t="s">
        <v>402</v>
      </c>
      <c r="M40" s="561"/>
      <c r="P40" s="555"/>
      <c r="Q40" s="555"/>
      <c r="R40" s="555"/>
      <c r="S40" s="555"/>
      <c r="T40" s="555"/>
      <c r="U40" s="555"/>
    </row>
    <row r="41" spans="1:21" ht="30" customHeight="1">
      <c r="A41" s="422">
        <v>36</v>
      </c>
      <c r="B41" s="418" t="s">
        <v>36</v>
      </c>
      <c r="C41" s="419">
        <v>87178</v>
      </c>
      <c r="D41" s="419">
        <v>88192</v>
      </c>
      <c r="E41" s="419">
        <f t="shared" si="3"/>
        <v>-1014</v>
      </c>
      <c r="F41" s="420">
        <f t="shared" si="0"/>
        <v>-1.1</v>
      </c>
      <c r="G41" s="430"/>
      <c r="H41" s="536" t="s">
        <v>398</v>
      </c>
      <c r="I41" s="536"/>
      <c r="J41" s="536"/>
      <c r="K41" s="536"/>
      <c r="L41" s="560" t="s">
        <v>403</v>
      </c>
      <c r="M41" s="560"/>
      <c r="P41" s="555"/>
      <c r="Q41" s="555"/>
      <c r="R41" s="555"/>
      <c r="S41" s="555"/>
      <c r="T41" s="555"/>
      <c r="U41" s="555"/>
    </row>
    <row r="42" spans="1:17" ht="30" customHeight="1">
      <c r="A42" s="422">
        <v>37</v>
      </c>
      <c r="B42" s="418" t="s">
        <v>93</v>
      </c>
      <c r="C42" s="419">
        <v>133528</v>
      </c>
      <c r="D42" s="419">
        <v>142177</v>
      </c>
      <c r="E42" s="419">
        <f t="shared" si="3"/>
        <v>-8649</v>
      </c>
      <c r="F42" s="420">
        <f t="shared" si="0"/>
        <v>-6.1</v>
      </c>
      <c r="G42" s="430"/>
      <c r="H42" s="559"/>
      <c r="I42" s="559"/>
      <c r="J42" s="559"/>
      <c r="K42" s="559"/>
      <c r="L42" s="559"/>
      <c r="M42" s="559"/>
      <c r="Q42" s="458"/>
    </row>
    <row r="43" spans="1:13" ht="30" customHeight="1">
      <c r="A43" s="417">
        <v>38</v>
      </c>
      <c r="B43" s="418" t="s">
        <v>37</v>
      </c>
      <c r="C43" s="419">
        <v>110213</v>
      </c>
      <c r="D43" s="419">
        <v>115948</v>
      </c>
      <c r="E43" s="419">
        <f t="shared" si="3"/>
        <v>-5735</v>
      </c>
      <c r="F43" s="420">
        <f t="shared" si="0"/>
        <v>-4.9</v>
      </c>
      <c r="G43" s="430"/>
      <c r="H43" s="559"/>
      <c r="I43" s="559"/>
      <c r="J43" s="559"/>
      <c r="K43" s="559"/>
      <c r="L43" s="559"/>
      <c r="M43" s="559"/>
    </row>
    <row r="44" spans="1:13" ht="30" customHeight="1">
      <c r="A44" s="422">
        <v>39</v>
      </c>
      <c r="B44" s="418" t="s">
        <v>38</v>
      </c>
      <c r="C44" s="419">
        <v>140835</v>
      </c>
      <c r="D44" s="419">
        <v>149589</v>
      </c>
      <c r="E44" s="419">
        <f t="shared" si="3"/>
        <v>-8754</v>
      </c>
      <c r="F44" s="420">
        <f t="shared" si="0"/>
        <v>-5.9</v>
      </c>
      <c r="G44" s="430"/>
      <c r="H44" s="559"/>
      <c r="I44" s="559"/>
      <c r="J44" s="559"/>
      <c r="K44" s="559"/>
      <c r="L44" s="559"/>
      <c r="M44" s="559"/>
    </row>
    <row r="45" spans="1:13" ht="30" customHeight="1" thickBot="1">
      <c r="A45" s="435">
        <v>40</v>
      </c>
      <c r="B45" s="436" t="s">
        <v>373</v>
      </c>
      <c r="C45" s="437">
        <v>195750</v>
      </c>
      <c r="D45" s="437">
        <v>198550</v>
      </c>
      <c r="E45" s="437">
        <f t="shared" si="3"/>
        <v>-2800</v>
      </c>
      <c r="F45" s="438">
        <f t="shared" si="0"/>
        <v>-1.4</v>
      </c>
      <c r="G45" s="430"/>
      <c r="H45" s="559"/>
      <c r="I45" s="559"/>
      <c r="J45" s="559"/>
      <c r="K45" s="559"/>
      <c r="L45" s="559"/>
      <c r="M45" s="559"/>
    </row>
    <row r="46" spans="1:14" ht="30" customHeight="1" thickBot="1" thickTop="1">
      <c r="A46" s="547" t="s">
        <v>381</v>
      </c>
      <c r="B46" s="548"/>
      <c r="C46" s="427">
        <f>SUM(C6:C45)</f>
        <v>13232204</v>
      </c>
      <c r="D46" s="427">
        <f>SUM(D6:D45)</f>
        <v>12376673</v>
      </c>
      <c r="E46" s="428">
        <f>+C46-D46</f>
        <v>855531</v>
      </c>
      <c r="F46" s="429">
        <f>ROUND((C46/D46-1)*100,1)</f>
        <v>6.9</v>
      </c>
      <c r="G46" s="430"/>
      <c r="N46" s="388" t="s">
        <v>374</v>
      </c>
    </row>
    <row r="47" spans="1:7" ht="27" customHeight="1">
      <c r="A47" s="391"/>
      <c r="B47" s="392"/>
      <c r="C47" s="393"/>
      <c r="D47" s="393"/>
      <c r="E47" s="393"/>
      <c r="F47" s="394"/>
      <c r="G47" s="395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396"/>
    </row>
    <row r="55" spans="8:9" ht="14.25" customHeight="1">
      <c r="H55" s="397"/>
      <c r="I55" s="398"/>
    </row>
    <row r="56" spans="8:9" ht="14.25" customHeight="1">
      <c r="H56" s="397"/>
      <c r="I56" s="398"/>
    </row>
    <row r="57" spans="8:9" ht="14.25" customHeight="1">
      <c r="H57" s="397"/>
      <c r="I57" s="398"/>
    </row>
    <row r="58" ht="14.25" customHeight="1"/>
  </sheetData>
  <sheetProtection/>
  <mergeCells count="43">
    <mergeCell ref="L42:M42"/>
    <mergeCell ref="L43:M43"/>
    <mergeCell ref="L44:M44"/>
    <mergeCell ref="L45:M45"/>
    <mergeCell ref="H43:K43"/>
    <mergeCell ref="H44:K44"/>
    <mergeCell ref="H45:K45"/>
    <mergeCell ref="L35:M35"/>
    <mergeCell ref="L36:M36"/>
    <mergeCell ref="L37:M37"/>
    <mergeCell ref="L38:M38"/>
    <mergeCell ref="L39:M39"/>
    <mergeCell ref="L40:M40"/>
    <mergeCell ref="L41:M41"/>
    <mergeCell ref="P33:U41"/>
    <mergeCell ref="H33:M33"/>
    <mergeCell ref="H34:K34"/>
    <mergeCell ref="H35:K35"/>
    <mergeCell ref="H36:K36"/>
    <mergeCell ref="H37:K37"/>
    <mergeCell ref="H38:K38"/>
    <mergeCell ref="H39:K39"/>
    <mergeCell ref="H40:K40"/>
    <mergeCell ref="H31:I31"/>
    <mergeCell ref="A46:B46"/>
    <mergeCell ref="I3:I5"/>
    <mergeCell ref="J3:J4"/>
    <mergeCell ref="K3:K4"/>
    <mergeCell ref="L3:L4"/>
    <mergeCell ref="E3:E4"/>
    <mergeCell ref="F3:F4"/>
    <mergeCell ref="H3:H5"/>
    <mergeCell ref="H42:K42"/>
    <mergeCell ref="M3:M4"/>
    <mergeCell ref="H30:I30"/>
    <mergeCell ref="H41:K41"/>
    <mergeCell ref="A1:M1"/>
    <mergeCell ref="E2:H2"/>
    <mergeCell ref="L2:M2"/>
    <mergeCell ref="A3:A5"/>
    <mergeCell ref="B3:B5"/>
    <mergeCell ref="C3:C4"/>
    <mergeCell ref="D3:D4"/>
  </mergeCells>
  <printOptions/>
  <pageMargins left="0.5118110236220472" right="0.5118110236220472" top="0.5511811023622047" bottom="0.5511811023622047" header="0" footer="0.3937007874015748"/>
  <pageSetup firstPageNumber="80" useFirstPageNumber="1" fitToHeight="1" fitToWidth="1" horizontalDpi="600" verticalDpi="600" orientation="portrait" paperSize="9" scale="57" r:id="rId1"/>
  <headerFooter>
    <oddFooter>&amp;C&amp;"ＭＳ ゴシック,標準"&amp;18&amp;P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69" t="s">
        <v>108</v>
      </c>
      <c r="C2" s="469"/>
      <c r="D2" s="469"/>
      <c r="E2" s="469"/>
      <c r="F2" s="469"/>
      <c r="G2" s="469"/>
      <c r="H2" s="469"/>
      <c r="I2" s="469"/>
      <c r="J2" s="469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0" t="s">
        <v>98</v>
      </c>
      <c r="C4" s="473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1"/>
      <c r="C5" s="474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2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69" t="s">
        <v>108</v>
      </c>
      <c r="C2" s="469"/>
      <c r="D2" s="469"/>
      <c r="E2" s="469"/>
      <c r="F2" s="469"/>
      <c r="G2" s="469"/>
      <c r="H2" s="469"/>
      <c r="I2" s="469"/>
      <c r="J2" s="469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0" t="s">
        <v>98</v>
      </c>
      <c r="C4" s="473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1"/>
      <c r="C5" s="474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2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69" t="s">
        <v>108</v>
      </c>
      <c r="C2" s="469"/>
      <c r="D2" s="469"/>
      <c r="E2" s="469"/>
      <c r="F2" s="469"/>
      <c r="G2" s="469"/>
      <c r="H2" s="469"/>
      <c r="I2" s="469"/>
      <c r="J2" s="469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0" t="s">
        <v>98</v>
      </c>
      <c r="C4" s="473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1"/>
      <c r="C5" s="474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2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tabSelected="1"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2.59765625" style="299" customWidth="1"/>
    <col min="2" max="2" width="4" style="130" customWidth="1"/>
    <col min="3" max="3" width="11.59765625" style="130" bestFit="1" customWidth="1"/>
    <col min="4" max="7" width="14.09765625" style="130" customWidth="1"/>
    <col min="8" max="8" width="2.8984375" style="130" customWidth="1"/>
    <col min="9" max="9" width="2.8984375" style="299" customWidth="1"/>
    <col min="10" max="10" width="4" style="130" customWidth="1"/>
    <col min="11" max="11" width="11.59765625" style="130" bestFit="1" customWidth="1"/>
    <col min="12" max="15" width="14.09765625" style="130" customWidth="1"/>
    <col min="16" max="16384" width="10.59765625" style="130" customWidth="1"/>
  </cols>
  <sheetData>
    <row r="1" spans="2:15" s="130" customFormat="1" ht="54.75" customHeight="1">
      <c r="B1" s="481" t="s">
        <v>389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</row>
    <row r="2" spans="2:15" s="130" customFormat="1" ht="8.25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2:15" s="130" customFormat="1" ht="15" customHeight="1" thickBot="1">
      <c r="B3" s="254"/>
      <c r="C3" s="254"/>
      <c r="D3" s="254"/>
      <c r="E3" s="254"/>
      <c r="F3" s="254"/>
      <c r="G3" s="254"/>
      <c r="H3" s="301"/>
      <c r="I3" s="299"/>
      <c r="J3" s="254"/>
      <c r="K3" s="254"/>
      <c r="L3" s="254"/>
      <c r="M3" s="254"/>
      <c r="N3" s="254"/>
      <c r="O3" s="302" t="s">
        <v>337</v>
      </c>
    </row>
    <row r="4" spans="2:15" s="130" customFormat="1" ht="21" customHeight="1">
      <c r="B4" s="303"/>
      <c r="C4" s="304"/>
      <c r="D4" s="305"/>
      <c r="E4" s="483" t="s">
        <v>338</v>
      </c>
      <c r="F4" s="484"/>
      <c r="G4" s="306" t="s">
        <v>339</v>
      </c>
      <c r="H4" s="307"/>
      <c r="I4" s="308"/>
      <c r="J4" s="309"/>
      <c r="K4" s="310"/>
      <c r="L4" s="305"/>
      <c r="M4" s="485" t="s">
        <v>338</v>
      </c>
      <c r="N4" s="486"/>
      <c r="O4" s="306" t="s">
        <v>339</v>
      </c>
    </row>
    <row r="5" spans="2:15" s="130" customFormat="1" ht="21" customHeight="1">
      <c r="B5" s="487" t="s">
        <v>340</v>
      </c>
      <c r="C5" s="488"/>
      <c r="D5" s="311" t="s">
        <v>341</v>
      </c>
      <c r="E5" s="312" t="s">
        <v>342</v>
      </c>
      <c r="F5" s="313" t="s">
        <v>343</v>
      </c>
      <c r="G5" s="314" t="s">
        <v>344</v>
      </c>
      <c r="H5" s="315"/>
      <c r="I5" s="308"/>
      <c r="J5" s="489" t="s">
        <v>340</v>
      </c>
      <c r="K5" s="490"/>
      <c r="L5" s="311" t="s">
        <v>341</v>
      </c>
      <c r="M5" s="316" t="s">
        <v>342</v>
      </c>
      <c r="N5" s="317" t="s">
        <v>343</v>
      </c>
      <c r="O5" s="314" t="s">
        <v>344</v>
      </c>
    </row>
    <row r="6" spans="2:15" s="130" customFormat="1" ht="21" customHeight="1" thickBot="1">
      <c r="B6" s="318"/>
      <c r="C6" s="319"/>
      <c r="D6" s="320"/>
      <c r="E6" s="321"/>
      <c r="F6" s="322"/>
      <c r="G6" s="323" t="s">
        <v>345</v>
      </c>
      <c r="H6" s="315"/>
      <c r="I6" s="308"/>
      <c r="J6" s="324"/>
      <c r="K6" s="325"/>
      <c r="L6" s="320"/>
      <c r="M6" s="321"/>
      <c r="N6" s="322"/>
      <c r="O6" s="323" t="s">
        <v>345</v>
      </c>
    </row>
    <row r="7" spans="2:15" s="130" customFormat="1" ht="28.5" customHeight="1" thickBot="1">
      <c r="B7" s="326">
        <v>1</v>
      </c>
      <c r="C7" s="327" t="s">
        <v>346</v>
      </c>
      <c r="D7" s="328">
        <f>E7+F7</f>
        <v>7392332</v>
      </c>
      <c r="E7" s="329">
        <v>5656773</v>
      </c>
      <c r="F7" s="330">
        <v>1735559</v>
      </c>
      <c r="G7" s="331">
        <v>19864314</v>
      </c>
      <c r="H7" s="315"/>
      <c r="I7" s="308"/>
      <c r="J7" s="332">
        <v>41</v>
      </c>
      <c r="K7" s="333" t="s">
        <v>40</v>
      </c>
      <c r="L7" s="334">
        <f>M7+N7</f>
        <v>1084646</v>
      </c>
      <c r="M7" s="335">
        <v>961371</v>
      </c>
      <c r="N7" s="336">
        <v>123275</v>
      </c>
      <c r="O7" s="337">
        <v>711182</v>
      </c>
    </row>
    <row r="8" spans="2:15" s="130" customFormat="1" ht="28.5" customHeight="1" thickBot="1" thickTop="1">
      <c r="B8" s="491" t="s">
        <v>347</v>
      </c>
      <c r="C8" s="492"/>
      <c r="D8" s="338">
        <f>D7</f>
        <v>7392332</v>
      </c>
      <c r="E8" s="339">
        <f>E7</f>
        <v>5656773</v>
      </c>
      <c r="F8" s="340">
        <f>F7</f>
        <v>1735559</v>
      </c>
      <c r="G8" s="341">
        <f>G7</f>
        <v>19864314</v>
      </c>
      <c r="H8" s="315"/>
      <c r="I8" s="308"/>
      <c r="J8" s="342">
        <v>42</v>
      </c>
      <c r="K8" s="343" t="s">
        <v>43</v>
      </c>
      <c r="L8" s="344">
        <f aca="true" t="shared" si="0" ref="L8:L30">M8+N8</f>
        <v>49037</v>
      </c>
      <c r="M8" s="345">
        <v>0</v>
      </c>
      <c r="N8" s="346">
        <v>49037</v>
      </c>
      <c r="O8" s="347">
        <v>259437</v>
      </c>
    </row>
    <row r="9" spans="2:15" s="130" customFormat="1" ht="28.5" customHeight="1" thickTop="1">
      <c r="B9" s="348">
        <v>2</v>
      </c>
      <c r="C9" s="349" t="s">
        <v>2</v>
      </c>
      <c r="D9" s="344">
        <f>E9+F9</f>
        <v>2461669</v>
      </c>
      <c r="E9" s="345">
        <v>2111259</v>
      </c>
      <c r="F9" s="346">
        <v>350410</v>
      </c>
      <c r="G9" s="347">
        <v>3733591</v>
      </c>
      <c r="H9" s="315"/>
      <c r="I9" s="308"/>
      <c r="J9" s="342">
        <v>43</v>
      </c>
      <c r="K9" s="351" t="s">
        <v>44</v>
      </c>
      <c r="L9" s="344">
        <f t="shared" si="0"/>
        <v>1935229</v>
      </c>
      <c r="M9" s="345">
        <v>1803237</v>
      </c>
      <c r="N9" s="346">
        <v>131992</v>
      </c>
      <c r="O9" s="347">
        <v>630615</v>
      </c>
    </row>
    <row r="10" spans="2:15" s="130" customFormat="1" ht="28.5" customHeight="1">
      <c r="B10" s="348">
        <v>3</v>
      </c>
      <c r="C10" s="352" t="s">
        <v>3</v>
      </c>
      <c r="D10" s="344">
        <f aca="true" t="shared" si="1" ref="D10:D46">E10+F10</f>
        <v>6728285</v>
      </c>
      <c r="E10" s="345">
        <v>5946760</v>
      </c>
      <c r="F10" s="346">
        <v>781525</v>
      </c>
      <c r="G10" s="347">
        <v>3428259</v>
      </c>
      <c r="H10" s="315"/>
      <c r="I10" s="308"/>
      <c r="J10" s="342">
        <v>44</v>
      </c>
      <c r="K10" s="343" t="s">
        <v>45</v>
      </c>
      <c r="L10" s="344">
        <f t="shared" si="0"/>
        <v>1143177</v>
      </c>
      <c r="M10" s="345">
        <v>1023979</v>
      </c>
      <c r="N10" s="346">
        <v>119198</v>
      </c>
      <c r="O10" s="347">
        <v>255014</v>
      </c>
    </row>
    <row r="11" spans="2:15" s="130" customFormat="1" ht="28.5" customHeight="1">
      <c r="B11" s="348">
        <v>4</v>
      </c>
      <c r="C11" s="349" t="s">
        <v>4</v>
      </c>
      <c r="D11" s="344">
        <f t="shared" si="1"/>
        <v>5683924</v>
      </c>
      <c r="E11" s="345">
        <v>4720929</v>
      </c>
      <c r="F11" s="346">
        <v>962995</v>
      </c>
      <c r="G11" s="347">
        <v>6348670</v>
      </c>
      <c r="H11" s="315"/>
      <c r="I11" s="308"/>
      <c r="J11" s="342">
        <v>45</v>
      </c>
      <c r="K11" s="343" t="s">
        <v>46</v>
      </c>
      <c r="L11" s="344">
        <f t="shared" si="0"/>
        <v>398827</v>
      </c>
      <c r="M11" s="345">
        <v>305036</v>
      </c>
      <c r="N11" s="346">
        <v>93791</v>
      </c>
      <c r="O11" s="347">
        <v>322025</v>
      </c>
    </row>
    <row r="12" spans="2:15" s="130" customFormat="1" ht="28.5" customHeight="1">
      <c r="B12" s="348">
        <v>5</v>
      </c>
      <c r="C12" s="349" t="s">
        <v>5</v>
      </c>
      <c r="D12" s="344">
        <f t="shared" si="1"/>
        <v>4648684</v>
      </c>
      <c r="E12" s="345">
        <v>4109105</v>
      </c>
      <c r="F12" s="346">
        <v>539579</v>
      </c>
      <c r="G12" s="347">
        <v>1512414</v>
      </c>
      <c r="H12" s="315"/>
      <c r="I12" s="308"/>
      <c r="J12" s="342">
        <v>46</v>
      </c>
      <c r="K12" s="343" t="s">
        <v>47</v>
      </c>
      <c r="L12" s="344">
        <f t="shared" si="0"/>
        <v>814826</v>
      </c>
      <c r="M12" s="345">
        <v>707398</v>
      </c>
      <c r="N12" s="346">
        <v>107428</v>
      </c>
      <c r="O12" s="347">
        <v>408408</v>
      </c>
    </row>
    <row r="13" spans="2:15" s="130" customFormat="1" ht="28.5" customHeight="1">
      <c r="B13" s="348">
        <v>6</v>
      </c>
      <c r="C13" s="349" t="s">
        <v>6</v>
      </c>
      <c r="D13" s="344">
        <f t="shared" si="1"/>
        <v>7499472</v>
      </c>
      <c r="E13" s="345">
        <v>6542844</v>
      </c>
      <c r="F13" s="346">
        <v>956628</v>
      </c>
      <c r="G13" s="347">
        <v>1371510</v>
      </c>
      <c r="H13" s="315"/>
      <c r="I13" s="308"/>
      <c r="J13" s="342">
        <v>47</v>
      </c>
      <c r="K13" s="343" t="s">
        <v>48</v>
      </c>
      <c r="L13" s="344">
        <f t="shared" si="0"/>
        <v>1595312</v>
      </c>
      <c r="M13" s="345">
        <v>1459225</v>
      </c>
      <c r="N13" s="346">
        <v>136087</v>
      </c>
      <c r="O13" s="347">
        <v>543534</v>
      </c>
    </row>
    <row r="14" spans="2:15" s="130" customFormat="1" ht="28.5" customHeight="1">
      <c r="B14" s="348">
        <v>7</v>
      </c>
      <c r="C14" s="349" t="s">
        <v>7</v>
      </c>
      <c r="D14" s="344">
        <f t="shared" si="1"/>
        <v>2097070</v>
      </c>
      <c r="E14" s="345">
        <v>1867108</v>
      </c>
      <c r="F14" s="346">
        <v>229962</v>
      </c>
      <c r="G14" s="347">
        <v>3704720</v>
      </c>
      <c r="H14" s="315"/>
      <c r="I14" s="308"/>
      <c r="J14" s="342">
        <v>48</v>
      </c>
      <c r="K14" s="343" t="s">
        <v>51</v>
      </c>
      <c r="L14" s="344">
        <f t="shared" si="0"/>
        <v>1256182</v>
      </c>
      <c r="M14" s="345">
        <v>1129829</v>
      </c>
      <c r="N14" s="346">
        <v>126353</v>
      </c>
      <c r="O14" s="347">
        <v>474247</v>
      </c>
    </row>
    <row r="15" spans="2:15" s="130" customFormat="1" ht="28.5" customHeight="1">
      <c r="B15" s="348">
        <v>8</v>
      </c>
      <c r="C15" s="349" t="s">
        <v>8</v>
      </c>
      <c r="D15" s="344">
        <f t="shared" si="1"/>
        <v>3414217</v>
      </c>
      <c r="E15" s="345">
        <v>3051513</v>
      </c>
      <c r="F15" s="346">
        <v>362704</v>
      </c>
      <c r="G15" s="347">
        <v>1546364</v>
      </c>
      <c r="H15" s="315"/>
      <c r="I15" s="308"/>
      <c r="J15" s="342">
        <v>49</v>
      </c>
      <c r="K15" s="343" t="s">
        <v>52</v>
      </c>
      <c r="L15" s="344">
        <f t="shared" si="0"/>
        <v>1515021</v>
      </c>
      <c r="M15" s="345">
        <v>1369465</v>
      </c>
      <c r="N15" s="346">
        <v>145556</v>
      </c>
      <c r="O15" s="347">
        <v>399980</v>
      </c>
    </row>
    <row r="16" spans="2:15" s="130" customFormat="1" ht="28.5" customHeight="1">
      <c r="B16" s="348">
        <v>9</v>
      </c>
      <c r="C16" s="349" t="s">
        <v>9</v>
      </c>
      <c r="D16" s="344">
        <f t="shared" si="1"/>
        <v>7279050</v>
      </c>
      <c r="E16" s="345">
        <v>6383693</v>
      </c>
      <c r="F16" s="346">
        <v>895357</v>
      </c>
      <c r="G16" s="347">
        <v>2298886</v>
      </c>
      <c r="H16" s="315"/>
      <c r="I16" s="308"/>
      <c r="J16" s="342">
        <v>50</v>
      </c>
      <c r="K16" s="343" t="s">
        <v>53</v>
      </c>
      <c r="L16" s="344">
        <f t="shared" si="0"/>
        <v>1118676</v>
      </c>
      <c r="M16" s="345">
        <v>1012340</v>
      </c>
      <c r="N16" s="346">
        <v>106336</v>
      </c>
      <c r="O16" s="347">
        <v>314228</v>
      </c>
    </row>
    <row r="17" spans="2:15" s="130" customFormat="1" ht="28.5" customHeight="1">
      <c r="B17" s="348">
        <v>10</v>
      </c>
      <c r="C17" s="349" t="s">
        <v>10</v>
      </c>
      <c r="D17" s="344">
        <f t="shared" si="1"/>
        <v>4571749</v>
      </c>
      <c r="E17" s="345">
        <v>3798265</v>
      </c>
      <c r="F17" s="346">
        <v>773484</v>
      </c>
      <c r="G17" s="347">
        <v>1465862</v>
      </c>
      <c r="H17" s="315"/>
      <c r="I17" s="308"/>
      <c r="J17" s="342">
        <v>51</v>
      </c>
      <c r="K17" s="343" t="s">
        <v>348</v>
      </c>
      <c r="L17" s="344">
        <f t="shared" si="0"/>
        <v>1837650</v>
      </c>
      <c r="M17" s="345">
        <v>1658184</v>
      </c>
      <c r="N17" s="346">
        <v>179466</v>
      </c>
      <c r="O17" s="347">
        <v>316039</v>
      </c>
    </row>
    <row r="18" spans="2:15" s="130" customFormat="1" ht="28.5" customHeight="1">
      <c r="B18" s="348">
        <v>11</v>
      </c>
      <c r="C18" s="349" t="s">
        <v>11</v>
      </c>
      <c r="D18" s="344">
        <f t="shared" si="1"/>
        <v>2271246</v>
      </c>
      <c r="E18" s="345">
        <v>1786478</v>
      </c>
      <c r="F18" s="346">
        <v>484768</v>
      </c>
      <c r="G18" s="347">
        <v>1381760</v>
      </c>
      <c r="H18" s="315"/>
      <c r="I18" s="308"/>
      <c r="J18" s="342">
        <v>52</v>
      </c>
      <c r="K18" s="343" t="s">
        <v>54</v>
      </c>
      <c r="L18" s="344">
        <f t="shared" si="0"/>
        <v>922587</v>
      </c>
      <c r="M18" s="345">
        <v>814800</v>
      </c>
      <c r="N18" s="346">
        <v>107787</v>
      </c>
      <c r="O18" s="347">
        <v>221561</v>
      </c>
    </row>
    <row r="19" spans="2:15" s="130" customFormat="1" ht="28.5" customHeight="1">
      <c r="B19" s="348">
        <v>12</v>
      </c>
      <c r="C19" s="349" t="s">
        <v>12</v>
      </c>
      <c r="D19" s="344">
        <f t="shared" si="1"/>
        <v>8226886</v>
      </c>
      <c r="E19" s="345">
        <v>7749598</v>
      </c>
      <c r="F19" s="346">
        <v>477288</v>
      </c>
      <c r="G19" s="347">
        <v>3668552</v>
      </c>
      <c r="H19" s="315"/>
      <c r="I19" s="308"/>
      <c r="J19" s="342">
        <v>53</v>
      </c>
      <c r="K19" s="343" t="s">
        <v>55</v>
      </c>
      <c r="L19" s="344">
        <f t="shared" si="0"/>
        <v>1525527</v>
      </c>
      <c r="M19" s="345">
        <v>1356647</v>
      </c>
      <c r="N19" s="346">
        <v>168880</v>
      </c>
      <c r="O19" s="347">
        <v>234538</v>
      </c>
    </row>
    <row r="20" spans="2:15" s="130" customFormat="1" ht="28.5" customHeight="1">
      <c r="B20" s="348">
        <v>13</v>
      </c>
      <c r="C20" s="349" t="s">
        <v>13</v>
      </c>
      <c r="D20" s="344">
        <f t="shared" si="1"/>
        <v>2226284</v>
      </c>
      <c r="E20" s="345">
        <v>1975487</v>
      </c>
      <c r="F20" s="346">
        <v>250797</v>
      </c>
      <c r="G20" s="347">
        <v>2675607</v>
      </c>
      <c r="H20" s="315"/>
      <c r="I20" s="308"/>
      <c r="J20" s="342">
        <v>54</v>
      </c>
      <c r="K20" s="343" t="s">
        <v>56</v>
      </c>
      <c r="L20" s="344">
        <f t="shared" si="0"/>
        <v>1157177</v>
      </c>
      <c r="M20" s="345">
        <v>1026078</v>
      </c>
      <c r="N20" s="346">
        <v>131099</v>
      </c>
      <c r="O20" s="347">
        <v>189173</v>
      </c>
    </row>
    <row r="21" spans="2:15" s="130" customFormat="1" ht="28.5" customHeight="1">
      <c r="B21" s="348">
        <v>14</v>
      </c>
      <c r="C21" s="349" t="s">
        <v>14</v>
      </c>
      <c r="D21" s="344">
        <f t="shared" si="1"/>
        <v>2390825</v>
      </c>
      <c r="E21" s="345">
        <v>2075251</v>
      </c>
      <c r="F21" s="346">
        <v>315574</v>
      </c>
      <c r="G21" s="347">
        <v>1004193</v>
      </c>
      <c r="H21" s="315"/>
      <c r="I21" s="308"/>
      <c r="J21" s="342">
        <v>55</v>
      </c>
      <c r="K21" s="343" t="s">
        <v>57</v>
      </c>
      <c r="L21" s="344">
        <f t="shared" si="0"/>
        <v>2923862</v>
      </c>
      <c r="M21" s="345">
        <v>2585235</v>
      </c>
      <c r="N21" s="346">
        <v>338627</v>
      </c>
      <c r="O21" s="347">
        <v>314235</v>
      </c>
    </row>
    <row r="22" spans="2:15" s="130" customFormat="1" ht="28.5" customHeight="1">
      <c r="B22" s="348">
        <v>15</v>
      </c>
      <c r="C22" s="349" t="s">
        <v>15</v>
      </c>
      <c r="D22" s="344">
        <f t="shared" si="1"/>
        <v>5656353</v>
      </c>
      <c r="E22" s="345">
        <v>5248337</v>
      </c>
      <c r="F22" s="346">
        <v>408016</v>
      </c>
      <c r="G22" s="347">
        <v>2074021</v>
      </c>
      <c r="H22" s="315"/>
      <c r="I22" s="308"/>
      <c r="J22" s="342">
        <v>56</v>
      </c>
      <c r="K22" s="343" t="s">
        <v>59</v>
      </c>
      <c r="L22" s="344">
        <f t="shared" si="0"/>
        <v>1097569</v>
      </c>
      <c r="M22" s="345">
        <v>961180</v>
      </c>
      <c r="N22" s="346">
        <v>136389</v>
      </c>
      <c r="O22" s="347">
        <v>94499</v>
      </c>
    </row>
    <row r="23" spans="2:15" s="130" customFormat="1" ht="28.5" customHeight="1">
      <c r="B23" s="348">
        <v>16</v>
      </c>
      <c r="C23" s="349" t="s">
        <v>16</v>
      </c>
      <c r="D23" s="344">
        <f t="shared" si="1"/>
        <v>9921119</v>
      </c>
      <c r="E23" s="345">
        <v>9074036</v>
      </c>
      <c r="F23" s="346">
        <v>847083</v>
      </c>
      <c r="G23" s="347">
        <v>3215605</v>
      </c>
      <c r="H23" s="315"/>
      <c r="I23" s="308"/>
      <c r="J23" s="342">
        <v>57</v>
      </c>
      <c r="K23" s="343" t="s">
        <v>60</v>
      </c>
      <c r="L23" s="344">
        <f t="shared" si="0"/>
        <v>698976</v>
      </c>
      <c r="M23" s="345">
        <v>574827</v>
      </c>
      <c r="N23" s="346">
        <v>124149</v>
      </c>
      <c r="O23" s="347">
        <v>346376</v>
      </c>
    </row>
    <row r="24" spans="2:15" s="130" customFormat="1" ht="28.5" customHeight="1">
      <c r="B24" s="348">
        <v>17</v>
      </c>
      <c r="C24" s="349" t="s">
        <v>17</v>
      </c>
      <c r="D24" s="344">
        <f t="shared" si="1"/>
        <v>3040144</v>
      </c>
      <c r="E24" s="345">
        <v>2667755</v>
      </c>
      <c r="F24" s="346">
        <v>372389</v>
      </c>
      <c r="G24" s="347">
        <v>2973971</v>
      </c>
      <c r="H24" s="315"/>
      <c r="I24" s="308"/>
      <c r="J24" s="342">
        <v>58</v>
      </c>
      <c r="K24" s="343" t="s">
        <v>62</v>
      </c>
      <c r="L24" s="344">
        <f t="shared" si="0"/>
        <v>1732252</v>
      </c>
      <c r="M24" s="345">
        <v>1538791</v>
      </c>
      <c r="N24" s="346">
        <v>193461</v>
      </c>
      <c r="O24" s="347">
        <v>344347</v>
      </c>
    </row>
    <row r="25" spans="2:15" s="130" customFormat="1" ht="28.5" customHeight="1">
      <c r="B25" s="348">
        <v>18</v>
      </c>
      <c r="C25" s="349" t="s">
        <v>18</v>
      </c>
      <c r="D25" s="344">
        <f t="shared" si="1"/>
        <v>3842939</v>
      </c>
      <c r="E25" s="345">
        <v>3457127</v>
      </c>
      <c r="F25" s="346">
        <v>385812</v>
      </c>
      <c r="G25" s="347">
        <v>3554318</v>
      </c>
      <c r="H25" s="315"/>
      <c r="I25" s="308"/>
      <c r="J25" s="342">
        <v>59</v>
      </c>
      <c r="K25" s="343" t="s">
        <v>64</v>
      </c>
      <c r="L25" s="344">
        <f t="shared" si="0"/>
        <v>1116265</v>
      </c>
      <c r="M25" s="345">
        <v>984097</v>
      </c>
      <c r="N25" s="346">
        <v>132168</v>
      </c>
      <c r="O25" s="347">
        <v>583860</v>
      </c>
    </row>
    <row r="26" spans="2:15" s="130" customFormat="1" ht="28.5" customHeight="1">
      <c r="B26" s="348">
        <v>19</v>
      </c>
      <c r="C26" s="349" t="s">
        <v>19</v>
      </c>
      <c r="D26" s="344">
        <f t="shared" si="1"/>
        <v>3983812</v>
      </c>
      <c r="E26" s="345">
        <v>3625690</v>
      </c>
      <c r="F26" s="346">
        <v>358122</v>
      </c>
      <c r="G26" s="347">
        <v>4194909</v>
      </c>
      <c r="H26" s="315"/>
      <c r="I26" s="308"/>
      <c r="J26" s="342">
        <v>60</v>
      </c>
      <c r="K26" s="343" t="s">
        <v>70</v>
      </c>
      <c r="L26" s="344">
        <f t="shared" si="0"/>
        <v>1639198</v>
      </c>
      <c r="M26" s="345">
        <v>1493785</v>
      </c>
      <c r="N26" s="346">
        <v>145413</v>
      </c>
      <c r="O26" s="347">
        <v>617764</v>
      </c>
    </row>
    <row r="27" spans="2:15" s="130" customFormat="1" ht="28.5" customHeight="1">
      <c r="B27" s="348">
        <v>20</v>
      </c>
      <c r="C27" s="349" t="s">
        <v>20</v>
      </c>
      <c r="D27" s="344">
        <f t="shared" si="1"/>
        <v>1728785</v>
      </c>
      <c r="E27" s="345">
        <v>1554084</v>
      </c>
      <c r="F27" s="346">
        <v>174701</v>
      </c>
      <c r="G27" s="347">
        <v>1227108</v>
      </c>
      <c r="H27" s="315"/>
      <c r="I27" s="308"/>
      <c r="J27" s="342">
        <v>61</v>
      </c>
      <c r="K27" s="343" t="s">
        <v>75</v>
      </c>
      <c r="L27" s="344">
        <f t="shared" si="0"/>
        <v>1941084</v>
      </c>
      <c r="M27" s="345">
        <v>1819910</v>
      </c>
      <c r="N27" s="346">
        <v>121174</v>
      </c>
      <c r="O27" s="347">
        <v>551473</v>
      </c>
    </row>
    <row r="28" spans="2:15" s="130" customFormat="1" ht="28.5" customHeight="1">
      <c r="B28" s="348">
        <v>21</v>
      </c>
      <c r="C28" s="349" t="s">
        <v>21</v>
      </c>
      <c r="D28" s="344">
        <f t="shared" si="1"/>
        <v>62212</v>
      </c>
      <c r="E28" s="345">
        <v>0</v>
      </c>
      <c r="F28" s="346">
        <v>62212</v>
      </c>
      <c r="G28" s="347">
        <v>734804</v>
      </c>
      <c r="H28" s="315"/>
      <c r="I28" s="308"/>
      <c r="J28" s="342">
        <v>62</v>
      </c>
      <c r="K28" s="343" t="s">
        <v>76</v>
      </c>
      <c r="L28" s="344">
        <f t="shared" si="0"/>
        <v>1193421</v>
      </c>
      <c r="M28" s="345">
        <v>1057697</v>
      </c>
      <c r="N28" s="346">
        <v>135724</v>
      </c>
      <c r="O28" s="347">
        <v>796895</v>
      </c>
    </row>
    <row r="29" spans="2:15" s="130" customFormat="1" ht="28.5" customHeight="1">
      <c r="B29" s="348">
        <v>22</v>
      </c>
      <c r="C29" s="349" t="s">
        <v>22</v>
      </c>
      <c r="D29" s="344">
        <f t="shared" si="1"/>
        <v>1634036</v>
      </c>
      <c r="E29" s="345">
        <v>1370310</v>
      </c>
      <c r="F29" s="346">
        <v>263726</v>
      </c>
      <c r="G29" s="347">
        <v>1860888</v>
      </c>
      <c r="H29" s="315"/>
      <c r="I29" s="308"/>
      <c r="J29" s="342">
        <v>63</v>
      </c>
      <c r="K29" s="343" t="s">
        <v>80</v>
      </c>
      <c r="L29" s="344">
        <f t="shared" si="0"/>
        <v>1849063</v>
      </c>
      <c r="M29" s="345">
        <v>1710549</v>
      </c>
      <c r="N29" s="346">
        <v>138514</v>
      </c>
      <c r="O29" s="347">
        <v>792095</v>
      </c>
    </row>
    <row r="30" spans="2:15" s="130" customFormat="1" ht="28.5" customHeight="1" thickBot="1">
      <c r="B30" s="348">
        <v>24</v>
      </c>
      <c r="C30" s="349" t="s">
        <v>23</v>
      </c>
      <c r="D30" s="344">
        <f t="shared" si="1"/>
        <v>585027</v>
      </c>
      <c r="E30" s="345">
        <v>429156</v>
      </c>
      <c r="F30" s="346">
        <v>155871</v>
      </c>
      <c r="G30" s="347">
        <v>1333973</v>
      </c>
      <c r="H30" s="315"/>
      <c r="I30" s="308"/>
      <c r="J30" s="350">
        <v>64</v>
      </c>
      <c r="K30" s="343" t="s">
        <v>81</v>
      </c>
      <c r="L30" s="344">
        <f t="shared" si="0"/>
        <v>1661098</v>
      </c>
      <c r="M30" s="345">
        <v>1561390</v>
      </c>
      <c r="N30" s="346">
        <v>99708</v>
      </c>
      <c r="O30" s="347">
        <v>510488</v>
      </c>
    </row>
    <row r="31" spans="2:15" s="130" customFormat="1" ht="28.5" customHeight="1" thickBot="1" thickTop="1">
      <c r="B31" s="348">
        <v>25</v>
      </c>
      <c r="C31" s="349" t="s">
        <v>24</v>
      </c>
      <c r="D31" s="344">
        <f t="shared" si="1"/>
        <v>1832646</v>
      </c>
      <c r="E31" s="345">
        <v>1467789</v>
      </c>
      <c r="F31" s="346">
        <v>364857</v>
      </c>
      <c r="G31" s="347">
        <v>1168507</v>
      </c>
      <c r="H31" s="315"/>
      <c r="I31" s="308"/>
      <c r="J31" s="475" t="s">
        <v>349</v>
      </c>
      <c r="K31" s="476"/>
      <c r="L31" s="338">
        <f>SUM(L7:L30)</f>
        <v>32206662</v>
      </c>
      <c r="M31" s="339">
        <f>SUM(M7:M30)</f>
        <v>28915050</v>
      </c>
      <c r="N31" s="340">
        <f>SUM(N7:N30)</f>
        <v>3291612</v>
      </c>
      <c r="O31" s="341">
        <f>SUM(O7:O30)</f>
        <v>10232013</v>
      </c>
    </row>
    <row r="32" spans="2:15" s="130" customFormat="1" ht="28.5" customHeight="1" thickBot="1" thickTop="1">
      <c r="B32" s="348">
        <v>26</v>
      </c>
      <c r="C32" s="349" t="s">
        <v>25</v>
      </c>
      <c r="D32" s="344">
        <f t="shared" si="1"/>
        <v>217147</v>
      </c>
      <c r="E32" s="345">
        <v>42619</v>
      </c>
      <c r="F32" s="346">
        <v>174528</v>
      </c>
      <c r="G32" s="347">
        <v>604832</v>
      </c>
      <c r="H32" s="315"/>
      <c r="I32" s="308"/>
      <c r="J32" s="477" t="s">
        <v>350</v>
      </c>
      <c r="K32" s="478"/>
      <c r="L32" s="353">
        <f>L31+D47+D8</f>
        <v>165346229</v>
      </c>
      <c r="M32" s="354">
        <f>M31+E47+E8</f>
        <v>144902100</v>
      </c>
      <c r="N32" s="355">
        <f>N31+F47+F8</f>
        <v>20444129</v>
      </c>
      <c r="O32" s="356">
        <f>O31+G47+G8</f>
        <v>107555581</v>
      </c>
    </row>
    <row r="33" spans="2:15" s="130" customFormat="1" ht="28.5" customHeight="1">
      <c r="B33" s="348">
        <v>27</v>
      </c>
      <c r="C33" s="349" t="s">
        <v>26</v>
      </c>
      <c r="D33" s="344">
        <f t="shared" si="1"/>
        <v>2916925</v>
      </c>
      <c r="E33" s="345">
        <v>2600510</v>
      </c>
      <c r="F33" s="346">
        <v>316415</v>
      </c>
      <c r="G33" s="347">
        <v>2463505</v>
      </c>
      <c r="H33" s="315"/>
      <c r="I33" s="308"/>
      <c r="J33" s="357"/>
      <c r="K33" s="357"/>
      <c r="L33" s="330"/>
      <c r="M33" s="330"/>
      <c r="N33" s="330"/>
      <c r="O33" s="330"/>
    </row>
    <row r="34" spans="2:15" s="130" customFormat="1" ht="28.5" customHeight="1">
      <c r="B34" s="348">
        <v>28</v>
      </c>
      <c r="C34" s="349" t="s">
        <v>27</v>
      </c>
      <c r="D34" s="344">
        <f t="shared" si="1"/>
        <v>1931404</v>
      </c>
      <c r="E34" s="345">
        <v>1704212</v>
      </c>
      <c r="F34" s="346">
        <v>227192</v>
      </c>
      <c r="G34" s="347">
        <v>1228488</v>
      </c>
      <c r="H34" s="315"/>
      <c r="I34" s="308"/>
      <c r="J34" s="358"/>
      <c r="K34" s="359"/>
      <c r="L34" s="359"/>
      <c r="M34" s="359"/>
      <c r="N34" s="359"/>
      <c r="O34" s="359"/>
    </row>
    <row r="35" spans="2:15" s="130" customFormat="1" ht="28.5" customHeight="1">
      <c r="B35" s="348">
        <v>29</v>
      </c>
      <c r="C35" s="349" t="s">
        <v>28</v>
      </c>
      <c r="D35" s="344">
        <f t="shared" si="1"/>
        <v>5795809</v>
      </c>
      <c r="E35" s="345">
        <v>4907231</v>
      </c>
      <c r="F35" s="346">
        <v>888578</v>
      </c>
      <c r="G35" s="347">
        <v>2531959</v>
      </c>
      <c r="H35" s="315"/>
      <c r="I35" s="308"/>
      <c r="J35" s="360" t="s">
        <v>386</v>
      </c>
      <c r="K35" s="359" t="s">
        <v>394</v>
      </c>
      <c r="L35" s="359"/>
      <c r="M35" s="359"/>
      <c r="N35" s="359"/>
      <c r="O35" s="359"/>
    </row>
    <row r="36" spans="2:15" s="130" customFormat="1" ht="28.5" customHeight="1">
      <c r="B36" s="348">
        <v>30</v>
      </c>
      <c r="C36" s="349" t="s">
        <v>29</v>
      </c>
      <c r="D36" s="344">
        <f t="shared" si="1"/>
        <v>2099755</v>
      </c>
      <c r="E36" s="345">
        <v>1866734</v>
      </c>
      <c r="F36" s="346">
        <v>233021</v>
      </c>
      <c r="G36" s="347">
        <v>1156622</v>
      </c>
      <c r="H36" s="315"/>
      <c r="I36" s="308"/>
      <c r="J36" s="359"/>
      <c r="K36" s="359" t="s">
        <v>387</v>
      </c>
      <c r="L36" s="359"/>
      <c r="M36" s="359"/>
      <c r="N36" s="359"/>
      <c r="O36" s="359"/>
    </row>
    <row r="37" spans="2:15" s="130" customFormat="1" ht="28.5" customHeight="1">
      <c r="B37" s="348">
        <v>31</v>
      </c>
      <c r="C37" s="349" t="s">
        <v>30</v>
      </c>
      <c r="D37" s="344">
        <f t="shared" si="1"/>
        <v>388096</v>
      </c>
      <c r="E37" s="345">
        <v>243421</v>
      </c>
      <c r="F37" s="346">
        <v>144675</v>
      </c>
      <c r="G37" s="347">
        <v>797803</v>
      </c>
      <c r="H37" s="315"/>
      <c r="I37" s="308"/>
      <c r="J37" s="359"/>
      <c r="K37" s="359" t="s">
        <v>393</v>
      </c>
      <c r="L37" s="359"/>
      <c r="M37" s="359"/>
      <c r="N37" s="359"/>
      <c r="O37" s="359"/>
    </row>
    <row r="38" spans="2:15" s="130" customFormat="1" ht="28.5" customHeight="1">
      <c r="B38" s="348">
        <v>32</v>
      </c>
      <c r="C38" s="349" t="s">
        <v>31</v>
      </c>
      <c r="D38" s="344">
        <f t="shared" si="1"/>
        <v>3849721</v>
      </c>
      <c r="E38" s="345">
        <v>3573634</v>
      </c>
      <c r="F38" s="346">
        <v>276087</v>
      </c>
      <c r="G38" s="347">
        <v>1813221</v>
      </c>
      <c r="H38" s="315"/>
      <c r="I38" s="308"/>
      <c r="J38" s="359"/>
      <c r="K38" s="359"/>
      <c r="L38" s="359"/>
      <c r="M38" s="359"/>
      <c r="N38" s="359"/>
      <c r="O38" s="359"/>
    </row>
    <row r="39" spans="2:15" s="130" customFormat="1" ht="28.5" customHeight="1">
      <c r="B39" s="348">
        <v>33</v>
      </c>
      <c r="C39" s="349" t="s">
        <v>33</v>
      </c>
      <c r="D39" s="344">
        <f t="shared" si="1"/>
        <v>1826360</v>
      </c>
      <c r="E39" s="345">
        <v>1578106</v>
      </c>
      <c r="F39" s="346">
        <v>248254</v>
      </c>
      <c r="G39" s="347">
        <v>1848762</v>
      </c>
      <c r="H39" s="315"/>
      <c r="I39" s="308"/>
      <c r="J39" s="359"/>
      <c r="K39" s="359"/>
      <c r="L39" s="359"/>
      <c r="M39" s="359"/>
      <c r="N39" s="359"/>
      <c r="O39" s="359"/>
    </row>
    <row r="40" spans="2:15" s="130" customFormat="1" ht="28.5" customHeight="1">
      <c r="B40" s="348">
        <v>34</v>
      </c>
      <c r="C40" s="349" t="s">
        <v>34</v>
      </c>
      <c r="D40" s="344">
        <f t="shared" si="1"/>
        <v>2097010</v>
      </c>
      <c r="E40" s="345">
        <v>1862001</v>
      </c>
      <c r="F40" s="346">
        <v>235009</v>
      </c>
      <c r="G40" s="347">
        <v>1059505</v>
      </c>
      <c r="H40" s="315"/>
      <c r="I40" s="308"/>
      <c r="J40" s="359"/>
      <c r="K40" s="359"/>
      <c r="L40" s="359"/>
      <c r="M40" s="359"/>
      <c r="N40" s="359"/>
      <c r="O40" s="359"/>
    </row>
    <row r="41" spans="2:15" s="130" customFormat="1" ht="28.5" customHeight="1">
      <c r="B41" s="348">
        <v>35</v>
      </c>
      <c r="C41" s="349" t="s">
        <v>35</v>
      </c>
      <c r="D41" s="344">
        <f t="shared" si="1"/>
        <v>2470025</v>
      </c>
      <c r="E41" s="345">
        <v>2086528</v>
      </c>
      <c r="F41" s="346">
        <v>383497</v>
      </c>
      <c r="G41" s="347">
        <v>1594815</v>
      </c>
      <c r="H41" s="315"/>
      <c r="I41" s="308"/>
      <c r="J41" s="359"/>
      <c r="K41" s="359"/>
      <c r="L41" s="359"/>
      <c r="M41" s="359"/>
      <c r="N41" s="359"/>
      <c r="O41" s="359"/>
    </row>
    <row r="42" spans="2:15" s="130" customFormat="1" ht="28.5" customHeight="1">
      <c r="B42" s="348">
        <v>36</v>
      </c>
      <c r="C42" s="349" t="s">
        <v>36</v>
      </c>
      <c r="D42" s="344">
        <f t="shared" si="1"/>
        <v>2223285</v>
      </c>
      <c r="E42" s="345">
        <v>1943311</v>
      </c>
      <c r="F42" s="346">
        <v>279974</v>
      </c>
      <c r="G42" s="347">
        <v>927141</v>
      </c>
      <c r="H42" s="315"/>
      <c r="I42" s="308"/>
      <c r="J42" s="359"/>
      <c r="K42" s="359"/>
      <c r="L42" s="359"/>
      <c r="M42" s="359"/>
      <c r="N42" s="359"/>
      <c r="O42" s="359"/>
    </row>
    <row r="43" spans="2:15" s="130" customFormat="1" ht="28.5" customHeight="1">
      <c r="B43" s="348">
        <v>37</v>
      </c>
      <c r="C43" s="349" t="s">
        <v>93</v>
      </c>
      <c r="D43" s="344">
        <f t="shared" si="1"/>
        <v>1492690</v>
      </c>
      <c r="E43" s="345">
        <v>1142523</v>
      </c>
      <c r="F43" s="346">
        <v>350167</v>
      </c>
      <c r="G43" s="347">
        <v>1058381</v>
      </c>
      <c r="H43" s="315"/>
      <c r="I43" s="308"/>
      <c r="J43" s="359"/>
      <c r="K43" s="359"/>
      <c r="L43" s="359"/>
      <c r="M43" s="359"/>
      <c r="N43" s="359"/>
      <c r="O43" s="359"/>
    </row>
    <row r="44" spans="2:15" s="130" customFormat="1" ht="28.5" customHeight="1">
      <c r="B44" s="348">
        <v>38</v>
      </c>
      <c r="C44" s="349" t="s">
        <v>37</v>
      </c>
      <c r="D44" s="344">
        <f t="shared" si="1"/>
        <v>1404433</v>
      </c>
      <c r="E44" s="345">
        <v>1149911</v>
      </c>
      <c r="F44" s="346">
        <v>254522</v>
      </c>
      <c r="G44" s="347">
        <v>985908</v>
      </c>
      <c r="H44" s="315"/>
      <c r="I44" s="308"/>
      <c r="J44" s="359"/>
      <c r="K44" s="359"/>
      <c r="L44" s="359"/>
      <c r="M44" s="359"/>
      <c r="N44" s="359"/>
      <c r="O44" s="359"/>
    </row>
    <row r="45" spans="2:15" s="130" customFormat="1" ht="28.5" customHeight="1">
      <c r="B45" s="348">
        <v>39</v>
      </c>
      <c r="C45" s="327" t="s">
        <v>38</v>
      </c>
      <c r="D45" s="328">
        <f t="shared" si="1"/>
        <v>1601627</v>
      </c>
      <c r="E45" s="329">
        <v>1378907</v>
      </c>
      <c r="F45" s="330">
        <v>222720</v>
      </c>
      <c r="G45" s="331">
        <v>1032781</v>
      </c>
      <c r="H45" s="315"/>
      <c r="I45" s="308"/>
      <c r="J45" s="359"/>
      <c r="K45" s="359"/>
      <c r="L45" s="359"/>
      <c r="M45" s="359"/>
      <c r="N45" s="359"/>
      <c r="O45" s="359"/>
    </row>
    <row r="46" spans="2:15" s="130" customFormat="1" ht="28.5" customHeight="1" thickBot="1">
      <c r="B46" s="348">
        <v>40</v>
      </c>
      <c r="C46" s="361" t="s">
        <v>351</v>
      </c>
      <c r="D46" s="362">
        <f t="shared" si="1"/>
        <v>3646514</v>
      </c>
      <c r="E46" s="363">
        <v>3238055</v>
      </c>
      <c r="F46" s="364">
        <v>408459</v>
      </c>
      <c r="G46" s="365">
        <v>1877039</v>
      </c>
      <c r="H46" s="315"/>
      <c r="I46" s="308"/>
      <c r="J46" s="359"/>
      <c r="K46" s="359"/>
      <c r="L46" s="359"/>
      <c r="M46" s="359"/>
      <c r="N46" s="359"/>
      <c r="O46" s="359"/>
    </row>
    <row r="47" spans="2:15" s="130" customFormat="1" ht="28.5" customHeight="1" thickBot="1" thickTop="1">
      <c r="B47" s="479" t="s">
        <v>352</v>
      </c>
      <c r="C47" s="480"/>
      <c r="D47" s="366">
        <f>SUM(D9:D46)</f>
        <v>125747235</v>
      </c>
      <c r="E47" s="367">
        <f>SUM(E9:E46)</f>
        <v>110330277</v>
      </c>
      <c r="F47" s="368">
        <f>SUM(F9:F46)</f>
        <v>15416958</v>
      </c>
      <c r="G47" s="369">
        <f>SUM(G9:G46)</f>
        <v>77459254</v>
      </c>
      <c r="H47" s="315"/>
      <c r="I47" s="308"/>
      <c r="J47" s="359"/>
      <c r="K47" s="359"/>
      <c r="L47" s="359"/>
      <c r="M47" s="359"/>
      <c r="N47" s="359"/>
      <c r="O47" s="359"/>
    </row>
    <row r="48" spans="4:15" s="130" customFormat="1" ht="21" customHeight="1">
      <c r="D48" s="370"/>
      <c r="E48" s="370"/>
      <c r="F48" s="370"/>
      <c r="G48" s="370"/>
      <c r="I48" s="299"/>
      <c r="L48" s="359"/>
      <c r="M48" s="359"/>
      <c r="N48" s="359"/>
      <c r="O48" s="359"/>
    </row>
    <row r="49" spans="12:15" s="130" customFormat="1" ht="21" customHeight="1">
      <c r="L49" s="359"/>
      <c r="M49" s="359"/>
      <c r="N49" s="359"/>
      <c r="O49" s="359"/>
    </row>
    <row r="50" spans="12:15" s="130" customFormat="1" ht="21" customHeight="1">
      <c r="L50" s="359"/>
      <c r="M50" s="359"/>
      <c r="N50" s="359"/>
      <c r="O50" s="359"/>
    </row>
    <row r="51" spans="12:15" s="130" customFormat="1" ht="21" customHeight="1">
      <c r="L51" s="359"/>
      <c r="M51" s="359"/>
      <c r="N51" s="359"/>
      <c r="O51" s="359"/>
    </row>
    <row r="52" spans="12:15" s="130" customFormat="1" ht="21" customHeight="1">
      <c r="L52" s="359"/>
      <c r="M52" s="359"/>
      <c r="N52" s="359"/>
      <c r="O52" s="359"/>
    </row>
    <row r="53" spans="12:15" s="130" customFormat="1" ht="21" customHeight="1">
      <c r="L53" s="359"/>
      <c r="M53" s="359"/>
      <c r="N53" s="359"/>
      <c r="O53" s="359"/>
    </row>
    <row r="54" spans="12:15" s="130" customFormat="1" ht="21" customHeight="1">
      <c r="L54" s="359"/>
      <c r="M54" s="359"/>
      <c r="N54" s="359"/>
      <c r="O54" s="359"/>
    </row>
    <row r="55" spans="12:15" s="130" customFormat="1" ht="21" customHeight="1">
      <c r="L55" s="359"/>
      <c r="M55" s="359"/>
      <c r="N55" s="359"/>
      <c r="O55" s="359"/>
    </row>
    <row r="56" spans="12:15" s="130" customFormat="1" ht="21" customHeight="1">
      <c r="L56" s="359"/>
      <c r="M56" s="359"/>
      <c r="N56" s="359"/>
      <c r="O56" s="359"/>
    </row>
    <row r="57" spans="12:15" s="130" customFormat="1" ht="21" customHeight="1">
      <c r="L57" s="359"/>
      <c r="M57" s="359"/>
      <c r="N57" s="359"/>
      <c r="O57" s="359"/>
    </row>
    <row r="58" spans="12:15" s="130" customFormat="1" ht="21" customHeight="1">
      <c r="L58" s="359"/>
      <c r="M58" s="359"/>
      <c r="N58" s="359"/>
      <c r="O58" s="359"/>
    </row>
    <row r="59" spans="12:15" s="130" customFormat="1" ht="21" customHeight="1">
      <c r="L59" s="359"/>
      <c r="M59" s="359"/>
      <c r="N59" s="359"/>
      <c r="O59" s="359"/>
    </row>
    <row r="60" spans="12:15" s="130" customFormat="1" ht="21" customHeight="1">
      <c r="L60" s="359"/>
      <c r="M60" s="359"/>
      <c r="N60" s="359"/>
      <c r="O60" s="359"/>
    </row>
    <row r="61" spans="12:15" s="130" customFormat="1" ht="21" customHeight="1">
      <c r="L61" s="359"/>
      <c r="M61" s="359"/>
      <c r="N61" s="359"/>
      <c r="O61" s="359"/>
    </row>
    <row r="62" spans="12:15" s="130" customFormat="1" ht="21" customHeight="1">
      <c r="L62" s="359"/>
      <c r="M62" s="359"/>
      <c r="N62" s="359"/>
      <c r="O62" s="359"/>
    </row>
    <row r="63" spans="12:15" s="130" customFormat="1" ht="21" customHeight="1">
      <c r="L63" s="359"/>
      <c r="M63" s="359"/>
      <c r="N63" s="359"/>
      <c r="O63" s="359"/>
    </row>
    <row r="64" spans="12:15" s="130" customFormat="1" ht="21" customHeight="1">
      <c r="L64" s="359"/>
      <c r="M64" s="359"/>
      <c r="N64" s="359"/>
      <c r="O64" s="359"/>
    </row>
    <row r="65" spans="12:15" s="130" customFormat="1" ht="21" customHeight="1">
      <c r="L65" s="359"/>
      <c r="M65" s="359"/>
      <c r="N65" s="359"/>
      <c r="O65" s="359"/>
    </row>
    <row r="66" spans="12:15" s="130" customFormat="1" ht="21" customHeight="1">
      <c r="L66" s="359"/>
      <c r="M66" s="359"/>
      <c r="N66" s="359"/>
      <c r="O66" s="359"/>
    </row>
    <row r="67" spans="12:15" s="130" customFormat="1" ht="21" customHeight="1">
      <c r="L67" s="359"/>
      <c r="M67" s="359"/>
      <c r="N67" s="359"/>
      <c r="O67" s="359"/>
    </row>
    <row r="68" spans="12:15" s="130" customFormat="1" ht="21" customHeight="1">
      <c r="L68" s="359"/>
      <c r="M68" s="359"/>
      <c r="N68" s="359"/>
      <c r="O68" s="359"/>
    </row>
    <row r="69" spans="12:15" s="130" customFormat="1" ht="21" customHeight="1">
      <c r="L69" s="359"/>
      <c r="M69" s="359"/>
      <c r="N69" s="359"/>
      <c r="O69" s="359"/>
    </row>
    <row r="70" spans="12:15" s="130" customFormat="1" ht="21" customHeight="1">
      <c r="L70" s="359"/>
      <c r="M70" s="359"/>
      <c r="N70" s="359"/>
      <c r="O70" s="359"/>
    </row>
    <row r="71" spans="12:15" s="130" customFormat="1" ht="21" customHeight="1">
      <c r="L71" s="359"/>
      <c r="M71" s="359"/>
      <c r="N71" s="359"/>
      <c r="O71" s="359"/>
    </row>
    <row r="72" spans="12:15" s="130" customFormat="1" ht="21" customHeight="1">
      <c r="L72" s="359"/>
      <c r="M72" s="359"/>
      <c r="N72" s="359"/>
      <c r="O72" s="359"/>
    </row>
    <row r="73" spans="12:15" s="130" customFormat="1" ht="21" customHeight="1">
      <c r="L73" s="359"/>
      <c r="M73" s="359"/>
      <c r="N73" s="359"/>
      <c r="O73" s="359"/>
    </row>
    <row r="74" spans="12:15" s="130" customFormat="1" ht="21" customHeight="1">
      <c r="L74" s="359"/>
      <c r="M74" s="359"/>
      <c r="N74" s="359"/>
      <c r="O74" s="359"/>
    </row>
    <row r="75" s="130" customFormat="1" ht="21" customHeight="1"/>
    <row r="76" s="130" customFormat="1" ht="21.75" customHeight="1"/>
    <row r="77" s="130" customFormat="1" ht="21" customHeight="1"/>
  </sheetData>
  <sheetProtection/>
  <mergeCells count="9">
    <mergeCell ref="J31:K31"/>
    <mergeCell ref="J32:K32"/>
    <mergeCell ref="B47:C47"/>
    <mergeCell ref="B1:O1"/>
    <mergeCell ref="E4:F4"/>
    <mergeCell ref="M4:N4"/>
    <mergeCell ref="B5:C5"/>
    <mergeCell ref="J5:K5"/>
    <mergeCell ref="B8:C8"/>
  </mergeCells>
  <printOptions/>
  <pageMargins left="0.5118110236220472" right="0.5118110236220472" top="0.5511811023622047" bottom="0.5511811023622047" header="0" footer="0.3937007874015748"/>
  <pageSetup firstPageNumber="76" useFirstPageNumber="1" fitToHeight="1" fitToWidth="1" horizontalDpi="600" verticalDpi="600" orientation="portrait" paperSize="9" scale="57" r:id="rId1"/>
  <headerFooter>
    <oddFooter>&amp;C&amp;"ＭＳ ゴシック,標準"&amp;18&amp;P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="85" zoomScaleNormal="85" zoomScaleSheetLayoutView="85" zoomScalePageLayoutView="0" workbookViewId="0" topLeftCell="A1">
      <selection activeCell="A1" sqref="A1:A48"/>
    </sheetView>
  </sheetViews>
  <sheetFormatPr defaultColWidth="8.796875" defaultRowHeight="15"/>
  <cols>
    <col min="1" max="1" width="5.5" style="2" customWidth="1"/>
    <col min="2" max="2" width="4" style="2" customWidth="1"/>
    <col min="3" max="3" width="14.59765625" style="2" customWidth="1"/>
    <col min="4" max="4" width="11.5" style="2" customWidth="1"/>
    <col min="5" max="6" width="4.09765625" style="2" customWidth="1"/>
    <col min="7" max="7" width="5.8984375" style="2" bestFit="1" customWidth="1"/>
    <col min="8" max="9" width="15.3984375" style="2" bestFit="1" customWidth="1"/>
    <col min="10" max="10" width="13.59765625" style="2" customWidth="1"/>
    <col min="11" max="11" width="14.5" style="2" customWidth="1"/>
    <col min="12" max="13" width="17.3984375" style="2" customWidth="1"/>
    <col min="14" max="14" width="13" style="66" customWidth="1"/>
    <col min="15" max="15" width="10.8984375" style="66" bestFit="1" customWidth="1"/>
    <col min="16" max="17" width="10.19921875" style="2" customWidth="1"/>
    <col min="18" max="16384" width="9" style="2" customWidth="1"/>
  </cols>
  <sheetData>
    <row r="1" spans="1:17" ht="40.5" customHeight="1">
      <c r="A1" s="493">
        <v>77</v>
      </c>
      <c r="B1" s="499" t="s">
        <v>390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130"/>
      <c r="N1" s="131"/>
      <c r="O1" s="131"/>
      <c r="P1" s="130"/>
      <c r="Q1" s="130"/>
    </row>
    <row r="2" spans="1:17" ht="15" thickBot="1">
      <c r="A2" s="49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P2" s="132"/>
      <c r="Q2" s="132" t="s">
        <v>288</v>
      </c>
    </row>
    <row r="3" spans="1:17" s="65" customFormat="1" ht="17.25" customHeight="1">
      <c r="A3" s="493"/>
      <c r="B3" s="496" t="s">
        <v>287</v>
      </c>
      <c r="C3" s="133"/>
      <c r="D3" s="134"/>
      <c r="E3" s="256"/>
      <c r="F3" s="257"/>
      <c r="G3" s="258"/>
      <c r="H3" s="281" t="s">
        <v>281</v>
      </c>
      <c r="I3" s="283" t="s">
        <v>282</v>
      </c>
      <c r="J3" s="285" t="s">
        <v>121</v>
      </c>
      <c r="K3" s="283" t="s">
        <v>124</v>
      </c>
      <c r="L3" s="285" t="s">
        <v>311</v>
      </c>
      <c r="M3" s="289" t="s">
        <v>305</v>
      </c>
      <c r="N3" s="135" t="s">
        <v>126</v>
      </c>
      <c r="O3" s="291" t="s">
        <v>284</v>
      </c>
      <c r="P3" s="281" t="s">
        <v>333</v>
      </c>
      <c r="Q3" s="281" t="s">
        <v>333</v>
      </c>
    </row>
    <row r="4" spans="1:17" ht="17.25" customHeight="1">
      <c r="A4" s="493"/>
      <c r="B4" s="497"/>
      <c r="C4" s="136" t="s">
        <v>128</v>
      </c>
      <c r="D4" s="137" t="s">
        <v>118</v>
      </c>
      <c r="E4" s="494" t="s">
        <v>116</v>
      </c>
      <c r="F4" s="495"/>
      <c r="G4" s="259" t="s">
        <v>117</v>
      </c>
      <c r="H4" s="282" t="s">
        <v>283</v>
      </c>
      <c r="I4" s="284" t="s">
        <v>283</v>
      </c>
      <c r="J4" s="286" t="s">
        <v>122</v>
      </c>
      <c r="K4" s="287">
        <v>0</v>
      </c>
      <c r="L4" s="286" t="s">
        <v>300</v>
      </c>
      <c r="M4" s="290" t="s">
        <v>312</v>
      </c>
      <c r="N4" s="138" t="s">
        <v>220</v>
      </c>
      <c r="O4" s="292" t="s">
        <v>285</v>
      </c>
      <c r="P4" s="293" t="s">
        <v>334</v>
      </c>
      <c r="Q4" s="295" t="s">
        <v>336</v>
      </c>
    </row>
    <row r="5" spans="1:17" ht="17.25" customHeight="1">
      <c r="A5" s="493"/>
      <c r="B5" s="498"/>
      <c r="C5" s="139"/>
      <c r="D5" s="140"/>
      <c r="E5" s="260"/>
      <c r="F5" s="261"/>
      <c r="G5" s="262"/>
      <c r="H5" s="141" t="s">
        <v>119</v>
      </c>
      <c r="I5" s="142" t="s">
        <v>120</v>
      </c>
      <c r="J5" s="143" t="s">
        <v>123</v>
      </c>
      <c r="K5" s="288" t="s">
        <v>127</v>
      </c>
      <c r="L5" s="143" t="s">
        <v>125</v>
      </c>
      <c r="M5" s="144" t="s">
        <v>218</v>
      </c>
      <c r="N5" s="145" t="s">
        <v>219</v>
      </c>
      <c r="O5" s="145" t="s">
        <v>286</v>
      </c>
      <c r="P5" s="141" t="s">
        <v>335</v>
      </c>
      <c r="Q5" s="141" t="s">
        <v>388</v>
      </c>
    </row>
    <row r="6" spans="1:17" ht="17.25" customHeight="1">
      <c r="A6" s="493"/>
      <c r="B6" s="146">
        <v>1</v>
      </c>
      <c r="C6" s="146" t="s">
        <v>221</v>
      </c>
      <c r="D6" s="147">
        <v>1222910</v>
      </c>
      <c r="E6" s="148">
        <v>1</v>
      </c>
      <c r="F6" s="149">
        <v>8</v>
      </c>
      <c r="G6" s="147">
        <v>892</v>
      </c>
      <c r="H6" s="147">
        <v>174615805</v>
      </c>
      <c r="I6" s="150">
        <v>168959032</v>
      </c>
      <c r="J6" s="151">
        <f>H6-I6</f>
        <v>5656773</v>
      </c>
      <c r="K6" s="150">
        <v>0</v>
      </c>
      <c r="L6" s="151">
        <f>IF((J6-K6)&lt;0,0,J6-K6)</f>
        <v>5656773</v>
      </c>
      <c r="M6" s="149">
        <v>3563404</v>
      </c>
      <c r="N6" s="147">
        <f>L6-M6</f>
        <v>2093369</v>
      </c>
      <c r="O6" s="128">
        <f>IF(M6=0,IF(L6=0,"－　","皆増　"),IF(L6=0,"皆減　",ROUND(N6/M6*100,1)))</f>
        <v>58.7</v>
      </c>
      <c r="P6" s="296">
        <v>0.973</v>
      </c>
      <c r="Q6" s="296">
        <v>0.995</v>
      </c>
    </row>
    <row r="7" spans="1:17" ht="17.25" customHeight="1">
      <c r="A7" s="493"/>
      <c r="B7" s="146">
        <v>2</v>
      </c>
      <c r="C7" s="146" t="s">
        <v>2</v>
      </c>
      <c r="D7" s="147">
        <v>342714</v>
      </c>
      <c r="E7" s="148">
        <v>1</v>
      </c>
      <c r="F7" s="149">
        <v>6</v>
      </c>
      <c r="G7" s="147">
        <v>696</v>
      </c>
      <c r="H7" s="147">
        <v>43769408</v>
      </c>
      <c r="I7" s="150">
        <v>41658149</v>
      </c>
      <c r="J7" s="151">
        <f aca="true" t="shared" si="0" ref="J7:J45">H7-I7</f>
        <v>2111259</v>
      </c>
      <c r="K7" s="150">
        <v>0</v>
      </c>
      <c r="L7" s="151">
        <f aca="true" t="shared" si="1" ref="L7:L45">IF((J7-K7)&lt;0,0,J7-K7)</f>
        <v>2111259</v>
      </c>
      <c r="M7" s="149">
        <v>1773937</v>
      </c>
      <c r="N7" s="147">
        <f aca="true" t="shared" si="2" ref="N7:N45">L7-M7</f>
        <v>337322</v>
      </c>
      <c r="O7" s="152">
        <f aca="true" t="shared" si="3" ref="O7:O76">IF(M7=0,IF(L7=0,"－　","皆増　"),IF(L7=0,"皆減　",ROUND(N7/M7*100,1)))</f>
        <v>19</v>
      </c>
      <c r="P7" s="296">
        <v>0.952</v>
      </c>
      <c r="Q7" s="296">
        <v>0.983</v>
      </c>
    </row>
    <row r="8" spans="1:17" ht="17.25" customHeight="1">
      <c r="A8" s="493"/>
      <c r="B8" s="146">
        <v>3</v>
      </c>
      <c r="C8" s="146" t="s">
        <v>224</v>
      </c>
      <c r="D8" s="147">
        <v>203192</v>
      </c>
      <c r="E8" s="148">
        <v>1</v>
      </c>
      <c r="F8" s="149">
        <v>5</v>
      </c>
      <c r="G8" s="147">
        <v>599</v>
      </c>
      <c r="H8" s="147">
        <v>29313467</v>
      </c>
      <c r="I8" s="150">
        <v>23366707</v>
      </c>
      <c r="J8" s="151">
        <f t="shared" si="0"/>
        <v>5946760</v>
      </c>
      <c r="K8" s="150">
        <v>0</v>
      </c>
      <c r="L8" s="151">
        <f t="shared" si="1"/>
        <v>5946760</v>
      </c>
      <c r="M8" s="149">
        <v>5375140</v>
      </c>
      <c r="N8" s="147">
        <f t="shared" si="2"/>
        <v>571620</v>
      </c>
      <c r="O8" s="152">
        <f t="shared" si="3"/>
        <v>10.6</v>
      </c>
      <c r="P8" s="296">
        <v>0.862</v>
      </c>
      <c r="Q8" s="296">
        <v>0.889</v>
      </c>
    </row>
    <row r="9" spans="1:17" ht="17.25" customHeight="1">
      <c r="A9" s="493"/>
      <c r="B9" s="146">
        <v>4</v>
      </c>
      <c r="C9" s="146" t="s">
        <v>4</v>
      </c>
      <c r="D9" s="147">
        <v>500311</v>
      </c>
      <c r="E9" s="148">
        <v>1</v>
      </c>
      <c r="F9" s="149">
        <v>7</v>
      </c>
      <c r="G9" s="147">
        <v>758</v>
      </c>
      <c r="H9" s="147">
        <v>62608110</v>
      </c>
      <c r="I9" s="150">
        <v>59864301</v>
      </c>
      <c r="J9" s="151">
        <f t="shared" si="0"/>
        <v>2743809</v>
      </c>
      <c r="K9" s="150">
        <v>0</v>
      </c>
      <c r="L9" s="151">
        <f t="shared" si="1"/>
        <v>2743809</v>
      </c>
      <c r="M9" s="149">
        <v>1652500</v>
      </c>
      <c r="N9" s="147">
        <f t="shared" si="2"/>
        <v>1091309</v>
      </c>
      <c r="O9" s="152">
        <f t="shared" si="3"/>
        <v>66</v>
      </c>
      <c r="P9" s="296">
        <v>0.956</v>
      </c>
      <c r="Q9" s="296">
        <v>0.999</v>
      </c>
    </row>
    <row r="10" spans="1:17" ht="17.25" customHeight="1">
      <c r="A10" s="493"/>
      <c r="B10" s="153">
        <v>5</v>
      </c>
      <c r="C10" s="153" t="s">
        <v>225</v>
      </c>
      <c r="D10" s="154">
        <v>85801</v>
      </c>
      <c r="E10" s="155">
        <v>1</v>
      </c>
      <c r="F10" s="156">
        <v>4</v>
      </c>
      <c r="G10" s="154">
        <v>481</v>
      </c>
      <c r="H10" s="154">
        <v>12858650</v>
      </c>
      <c r="I10" s="157">
        <v>8749545</v>
      </c>
      <c r="J10" s="158">
        <f t="shared" si="0"/>
        <v>4109105</v>
      </c>
      <c r="K10" s="157">
        <v>0</v>
      </c>
      <c r="L10" s="158">
        <f t="shared" si="1"/>
        <v>4109105</v>
      </c>
      <c r="M10" s="156">
        <v>3991266</v>
      </c>
      <c r="N10" s="154">
        <f t="shared" si="2"/>
        <v>117839</v>
      </c>
      <c r="O10" s="159">
        <f t="shared" si="3"/>
        <v>3</v>
      </c>
      <c r="P10" s="297">
        <v>0.711</v>
      </c>
      <c r="Q10" s="297">
        <v>0.723</v>
      </c>
    </row>
    <row r="11" spans="1:17" ht="17.25" customHeight="1">
      <c r="A11" s="493"/>
      <c r="B11" s="146">
        <v>6</v>
      </c>
      <c r="C11" s="146" t="s">
        <v>226</v>
      </c>
      <c r="D11" s="147">
        <v>66939</v>
      </c>
      <c r="E11" s="148">
        <v>1</v>
      </c>
      <c r="F11" s="149">
        <v>3</v>
      </c>
      <c r="G11" s="147">
        <v>416</v>
      </c>
      <c r="H11" s="147">
        <v>13835144</v>
      </c>
      <c r="I11" s="150">
        <v>7292300</v>
      </c>
      <c r="J11" s="151">
        <f t="shared" si="0"/>
        <v>6542844</v>
      </c>
      <c r="K11" s="150">
        <v>0</v>
      </c>
      <c r="L11" s="151">
        <f t="shared" si="1"/>
        <v>6542844</v>
      </c>
      <c r="M11" s="149">
        <v>6151560</v>
      </c>
      <c r="N11" s="147">
        <f t="shared" si="2"/>
        <v>391284</v>
      </c>
      <c r="O11" s="152">
        <f t="shared" si="3"/>
        <v>6.4</v>
      </c>
      <c r="P11" s="296">
        <v>0.59</v>
      </c>
      <c r="Q11" s="296">
        <v>0.601</v>
      </c>
    </row>
    <row r="12" spans="1:17" ht="17.25" customHeight="1">
      <c r="A12" s="493"/>
      <c r="B12" s="146">
        <v>7</v>
      </c>
      <c r="C12" s="146" t="s">
        <v>7</v>
      </c>
      <c r="D12" s="147">
        <v>341900</v>
      </c>
      <c r="E12" s="148">
        <v>2</v>
      </c>
      <c r="F12" s="149">
        <v>10</v>
      </c>
      <c r="G12" s="147">
        <v>961</v>
      </c>
      <c r="H12" s="147">
        <v>41272528</v>
      </c>
      <c r="I12" s="150">
        <v>39405420</v>
      </c>
      <c r="J12" s="151">
        <f t="shared" si="0"/>
        <v>1867108</v>
      </c>
      <c r="K12" s="150">
        <v>0</v>
      </c>
      <c r="L12" s="151">
        <f t="shared" si="1"/>
        <v>1867108</v>
      </c>
      <c r="M12" s="149">
        <v>1262700</v>
      </c>
      <c r="N12" s="147">
        <f t="shared" si="2"/>
        <v>604408</v>
      </c>
      <c r="O12" s="152">
        <f t="shared" si="3"/>
        <v>47.9</v>
      </c>
      <c r="P12" s="296">
        <v>0.955</v>
      </c>
      <c r="Q12" s="296">
        <v>1.006</v>
      </c>
    </row>
    <row r="13" spans="1:17" ht="17.25" customHeight="1">
      <c r="A13" s="493"/>
      <c r="B13" s="146">
        <v>8</v>
      </c>
      <c r="C13" s="146" t="s">
        <v>227</v>
      </c>
      <c r="D13" s="147">
        <v>83546</v>
      </c>
      <c r="E13" s="148">
        <v>2</v>
      </c>
      <c r="F13" s="149">
        <v>6</v>
      </c>
      <c r="G13" s="147">
        <v>759</v>
      </c>
      <c r="H13" s="147">
        <v>12280822</v>
      </c>
      <c r="I13" s="150">
        <v>9229309</v>
      </c>
      <c r="J13" s="151">
        <f t="shared" si="0"/>
        <v>3051513</v>
      </c>
      <c r="K13" s="150">
        <v>0</v>
      </c>
      <c r="L13" s="151">
        <f t="shared" si="1"/>
        <v>3051513</v>
      </c>
      <c r="M13" s="149">
        <v>2812086</v>
      </c>
      <c r="N13" s="147">
        <f t="shared" si="2"/>
        <v>239427</v>
      </c>
      <c r="O13" s="152">
        <f t="shared" si="3"/>
        <v>8.5</v>
      </c>
      <c r="P13" s="296">
        <v>0.783</v>
      </c>
      <c r="Q13" s="296">
        <v>0.803</v>
      </c>
    </row>
    <row r="14" spans="1:17" ht="17.25" customHeight="1">
      <c r="A14" s="493"/>
      <c r="B14" s="146">
        <v>9</v>
      </c>
      <c r="C14" s="146" t="s">
        <v>303</v>
      </c>
      <c r="D14" s="147">
        <v>115010</v>
      </c>
      <c r="E14" s="148">
        <v>1</v>
      </c>
      <c r="F14" s="149">
        <v>4</v>
      </c>
      <c r="G14" s="147">
        <v>470</v>
      </c>
      <c r="H14" s="147">
        <v>19448663</v>
      </c>
      <c r="I14" s="150">
        <v>13064970</v>
      </c>
      <c r="J14" s="151">
        <f t="shared" si="0"/>
        <v>6383693</v>
      </c>
      <c r="K14" s="150">
        <v>0</v>
      </c>
      <c r="L14" s="151">
        <f t="shared" si="1"/>
        <v>6383693</v>
      </c>
      <c r="M14" s="149">
        <v>6200798</v>
      </c>
      <c r="N14" s="147">
        <f t="shared" si="2"/>
        <v>182895</v>
      </c>
      <c r="O14" s="152">
        <f t="shared" si="3"/>
        <v>2.9</v>
      </c>
      <c r="P14" s="296">
        <v>0.74</v>
      </c>
      <c r="Q14" s="296">
        <v>0.738</v>
      </c>
    </row>
    <row r="15" spans="1:17" ht="17.25" customHeight="1">
      <c r="A15" s="493"/>
      <c r="B15" s="153">
        <v>10</v>
      </c>
      <c r="C15" s="153" t="s">
        <v>228</v>
      </c>
      <c r="D15" s="154">
        <v>81889</v>
      </c>
      <c r="E15" s="155">
        <v>1</v>
      </c>
      <c r="F15" s="156">
        <v>4</v>
      </c>
      <c r="G15" s="154">
        <v>483</v>
      </c>
      <c r="H15" s="154">
        <v>12633793</v>
      </c>
      <c r="I15" s="157">
        <v>8835528</v>
      </c>
      <c r="J15" s="158">
        <f t="shared" si="0"/>
        <v>3798265</v>
      </c>
      <c r="K15" s="157">
        <v>0</v>
      </c>
      <c r="L15" s="158">
        <f t="shared" si="1"/>
        <v>3798265</v>
      </c>
      <c r="M15" s="156">
        <v>3644506</v>
      </c>
      <c r="N15" s="154">
        <f t="shared" si="2"/>
        <v>153759</v>
      </c>
      <c r="O15" s="159">
        <f t="shared" si="3"/>
        <v>4.2</v>
      </c>
      <c r="P15" s="297">
        <v>0.739</v>
      </c>
      <c r="Q15" s="297">
        <v>0.751</v>
      </c>
    </row>
    <row r="16" spans="1:17" ht="17.25" customHeight="1">
      <c r="A16" s="493"/>
      <c r="B16" s="146">
        <v>11</v>
      </c>
      <c r="C16" s="146" t="s">
        <v>11</v>
      </c>
      <c r="D16" s="147">
        <v>90103</v>
      </c>
      <c r="E16" s="148">
        <v>1</v>
      </c>
      <c r="F16" s="149">
        <v>4</v>
      </c>
      <c r="G16" s="147">
        <v>511</v>
      </c>
      <c r="H16" s="147">
        <v>11900252</v>
      </c>
      <c r="I16" s="150">
        <v>10113774</v>
      </c>
      <c r="J16" s="151">
        <f t="shared" si="0"/>
        <v>1786478</v>
      </c>
      <c r="K16" s="150">
        <v>0</v>
      </c>
      <c r="L16" s="151">
        <f t="shared" si="1"/>
        <v>1786478</v>
      </c>
      <c r="M16" s="149">
        <v>1976890</v>
      </c>
      <c r="N16" s="147">
        <f t="shared" si="2"/>
        <v>-190412</v>
      </c>
      <c r="O16" s="152">
        <f t="shared" si="3"/>
        <v>-9.6</v>
      </c>
      <c r="P16" s="296">
        <v>0.849</v>
      </c>
      <c r="Q16" s="296">
        <v>0.856</v>
      </c>
    </row>
    <row r="17" spans="1:17" ht="17.25" customHeight="1">
      <c r="A17" s="493"/>
      <c r="B17" s="146">
        <v>12</v>
      </c>
      <c r="C17" s="146" t="s">
        <v>229</v>
      </c>
      <c r="D17" s="147">
        <v>237178</v>
      </c>
      <c r="E17" s="148">
        <v>2</v>
      </c>
      <c r="F17" s="149">
        <v>8</v>
      </c>
      <c r="G17" s="147">
        <v>875</v>
      </c>
      <c r="H17" s="147">
        <v>30237804</v>
      </c>
      <c r="I17" s="150">
        <v>22488206</v>
      </c>
      <c r="J17" s="151">
        <f t="shared" si="0"/>
        <v>7749598</v>
      </c>
      <c r="K17" s="150">
        <v>0</v>
      </c>
      <c r="L17" s="151">
        <f t="shared" si="1"/>
        <v>7749598</v>
      </c>
      <c r="M17" s="149">
        <v>7422957</v>
      </c>
      <c r="N17" s="147">
        <f t="shared" si="2"/>
        <v>326641</v>
      </c>
      <c r="O17" s="152">
        <f t="shared" si="3"/>
        <v>4.4</v>
      </c>
      <c r="P17" s="296">
        <v>0.767</v>
      </c>
      <c r="Q17" s="296">
        <v>0.783</v>
      </c>
    </row>
    <row r="18" spans="1:17" ht="17.25" customHeight="1">
      <c r="A18" s="493"/>
      <c r="B18" s="146">
        <v>13</v>
      </c>
      <c r="C18" s="146" t="s">
        <v>13</v>
      </c>
      <c r="D18" s="147">
        <v>155738</v>
      </c>
      <c r="E18" s="148">
        <v>2</v>
      </c>
      <c r="F18" s="149">
        <v>8</v>
      </c>
      <c r="G18" s="147">
        <v>862</v>
      </c>
      <c r="H18" s="147">
        <v>19220920</v>
      </c>
      <c r="I18" s="150">
        <v>17245433</v>
      </c>
      <c r="J18" s="151">
        <f t="shared" si="0"/>
        <v>1975487</v>
      </c>
      <c r="K18" s="150">
        <v>0</v>
      </c>
      <c r="L18" s="151">
        <f t="shared" si="1"/>
        <v>1975487</v>
      </c>
      <c r="M18" s="149">
        <v>1749123</v>
      </c>
      <c r="N18" s="147">
        <f t="shared" si="2"/>
        <v>226364</v>
      </c>
      <c r="O18" s="152">
        <f t="shared" si="3"/>
        <v>12.9</v>
      </c>
      <c r="P18" s="296">
        <v>0.897</v>
      </c>
      <c r="Q18" s="296">
        <v>0.952</v>
      </c>
    </row>
    <row r="19" spans="1:17" ht="17.25" customHeight="1">
      <c r="A19" s="493"/>
      <c r="B19" s="146">
        <v>14</v>
      </c>
      <c r="C19" s="146" t="s">
        <v>14</v>
      </c>
      <c r="D19" s="147">
        <v>56215</v>
      </c>
      <c r="E19" s="148">
        <v>1</v>
      </c>
      <c r="F19" s="149">
        <v>3</v>
      </c>
      <c r="G19" s="147">
        <v>397</v>
      </c>
      <c r="H19" s="147">
        <v>8305814</v>
      </c>
      <c r="I19" s="150">
        <v>6230563</v>
      </c>
      <c r="J19" s="151">
        <f t="shared" si="0"/>
        <v>2075251</v>
      </c>
      <c r="K19" s="150">
        <v>0</v>
      </c>
      <c r="L19" s="151">
        <f t="shared" si="1"/>
        <v>2075251</v>
      </c>
      <c r="M19" s="149">
        <v>1916933</v>
      </c>
      <c r="N19" s="147">
        <f t="shared" si="2"/>
        <v>158318</v>
      </c>
      <c r="O19" s="152">
        <f t="shared" si="3"/>
        <v>8.3</v>
      </c>
      <c r="P19" s="296">
        <v>0.748</v>
      </c>
      <c r="Q19" s="296">
        <v>0.763</v>
      </c>
    </row>
    <row r="20" spans="1:17" ht="17.25" customHeight="1">
      <c r="A20" s="493"/>
      <c r="B20" s="153">
        <v>15</v>
      </c>
      <c r="C20" s="153" t="s">
        <v>230</v>
      </c>
      <c r="D20" s="154">
        <v>119629</v>
      </c>
      <c r="E20" s="155">
        <v>1</v>
      </c>
      <c r="F20" s="156">
        <v>4</v>
      </c>
      <c r="G20" s="154">
        <v>520</v>
      </c>
      <c r="H20" s="154">
        <v>17305192</v>
      </c>
      <c r="I20" s="157">
        <v>12056855</v>
      </c>
      <c r="J20" s="158">
        <f t="shared" si="0"/>
        <v>5248337</v>
      </c>
      <c r="K20" s="157">
        <v>0</v>
      </c>
      <c r="L20" s="158">
        <f t="shared" si="1"/>
        <v>5248337</v>
      </c>
      <c r="M20" s="156">
        <v>4809395</v>
      </c>
      <c r="N20" s="154">
        <f t="shared" si="2"/>
        <v>438942</v>
      </c>
      <c r="O20" s="159">
        <f t="shared" si="3"/>
        <v>9.1</v>
      </c>
      <c r="P20" s="297">
        <v>0.765</v>
      </c>
      <c r="Q20" s="297">
        <v>0.777</v>
      </c>
    </row>
    <row r="21" spans="1:17" ht="17.25" customHeight="1">
      <c r="A21" s="493"/>
      <c r="B21" s="146">
        <v>16</v>
      </c>
      <c r="C21" s="146" t="s">
        <v>231</v>
      </c>
      <c r="D21" s="147">
        <v>144555</v>
      </c>
      <c r="E21" s="148">
        <v>1</v>
      </c>
      <c r="F21" s="149">
        <v>4</v>
      </c>
      <c r="G21" s="147">
        <v>510</v>
      </c>
      <c r="H21" s="147">
        <v>24786604</v>
      </c>
      <c r="I21" s="150">
        <v>15712568</v>
      </c>
      <c r="J21" s="151">
        <f t="shared" si="0"/>
        <v>9074036</v>
      </c>
      <c r="K21" s="150">
        <v>0</v>
      </c>
      <c r="L21" s="151">
        <f t="shared" si="1"/>
        <v>9074036</v>
      </c>
      <c r="M21" s="149">
        <v>6933801</v>
      </c>
      <c r="N21" s="147">
        <f t="shared" si="2"/>
        <v>2140235</v>
      </c>
      <c r="O21" s="152">
        <f t="shared" si="3"/>
        <v>30.9</v>
      </c>
      <c r="P21" s="296">
        <v>0.696</v>
      </c>
      <c r="Q21" s="296">
        <v>0.746</v>
      </c>
    </row>
    <row r="22" spans="1:17" ht="17.25" customHeight="1">
      <c r="A22" s="493"/>
      <c r="B22" s="146">
        <v>17</v>
      </c>
      <c r="C22" s="146" t="s">
        <v>17</v>
      </c>
      <c r="D22" s="147">
        <v>223882</v>
      </c>
      <c r="E22" s="148">
        <v>2</v>
      </c>
      <c r="F22" s="149">
        <v>8</v>
      </c>
      <c r="G22" s="147">
        <v>887</v>
      </c>
      <c r="H22" s="147">
        <v>26145401</v>
      </c>
      <c r="I22" s="150">
        <v>23477646</v>
      </c>
      <c r="J22" s="151">
        <f t="shared" si="0"/>
        <v>2667755</v>
      </c>
      <c r="K22" s="150">
        <v>0</v>
      </c>
      <c r="L22" s="151">
        <f t="shared" si="1"/>
        <v>2667755</v>
      </c>
      <c r="M22" s="149">
        <v>2276258</v>
      </c>
      <c r="N22" s="147">
        <f t="shared" si="2"/>
        <v>391497</v>
      </c>
      <c r="O22" s="152">
        <f t="shared" si="3"/>
        <v>17.2</v>
      </c>
      <c r="P22" s="296">
        <v>0.899</v>
      </c>
      <c r="Q22" s="296">
        <v>0.927</v>
      </c>
    </row>
    <row r="23" spans="1:17" ht="17.25" customHeight="1">
      <c r="A23" s="493"/>
      <c r="B23" s="146">
        <v>18</v>
      </c>
      <c r="C23" s="146" t="s">
        <v>18</v>
      </c>
      <c r="D23" s="147">
        <v>244062</v>
      </c>
      <c r="E23" s="148">
        <v>2</v>
      </c>
      <c r="F23" s="149">
        <v>9</v>
      </c>
      <c r="G23" s="147">
        <v>931</v>
      </c>
      <c r="H23" s="147">
        <v>29635454</v>
      </c>
      <c r="I23" s="150">
        <v>26178327</v>
      </c>
      <c r="J23" s="151">
        <f t="shared" si="0"/>
        <v>3457127</v>
      </c>
      <c r="K23" s="150">
        <v>0</v>
      </c>
      <c r="L23" s="151">
        <f t="shared" si="1"/>
        <v>3457127</v>
      </c>
      <c r="M23" s="149">
        <v>3090138</v>
      </c>
      <c r="N23" s="147">
        <f t="shared" si="2"/>
        <v>366989</v>
      </c>
      <c r="O23" s="152">
        <f t="shared" si="3"/>
        <v>11.9</v>
      </c>
      <c r="P23" s="296">
        <v>0.884</v>
      </c>
      <c r="Q23" s="296">
        <v>0.917</v>
      </c>
    </row>
    <row r="24" spans="1:17" ht="17.25" customHeight="1">
      <c r="A24" s="493"/>
      <c r="B24" s="146">
        <v>19</v>
      </c>
      <c r="C24" s="146" t="s">
        <v>19</v>
      </c>
      <c r="D24" s="147">
        <v>326423</v>
      </c>
      <c r="E24" s="148">
        <v>2</v>
      </c>
      <c r="F24" s="149">
        <v>10</v>
      </c>
      <c r="G24" s="147">
        <v>957</v>
      </c>
      <c r="H24" s="147">
        <v>39801744</v>
      </c>
      <c r="I24" s="150">
        <v>36176054</v>
      </c>
      <c r="J24" s="151">
        <f t="shared" si="0"/>
        <v>3625690</v>
      </c>
      <c r="K24" s="150">
        <v>0</v>
      </c>
      <c r="L24" s="151">
        <f t="shared" si="1"/>
        <v>3625690</v>
      </c>
      <c r="M24" s="149">
        <v>3349089</v>
      </c>
      <c r="N24" s="147">
        <f t="shared" si="2"/>
        <v>276601</v>
      </c>
      <c r="O24" s="152">
        <f t="shared" si="3"/>
        <v>8.3</v>
      </c>
      <c r="P24" s="296">
        <v>0.903</v>
      </c>
      <c r="Q24" s="296">
        <v>0.93</v>
      </c>
    </row>
    <row r="25" spans="1:17" ht="17.25" customHeight="1">
      <c r="A25" s="493"/>
      <c r="B25" s="153">
        <v>20</v>
      </c>
      <c r="C25" s="153" t="s">
        <v>20</v>
      </c>
      <c r="D25" s="154">
        <v>71495</v>
      </c>
      <c r="E25" s="155">
        <v>2</v>
      </c>
      <c r="F25" s="156">
        <v>9</v>
      </c>
      <c r="G25" s="154">
        <v>927</v>
      </c>
      <c r="H25" s="154">
        <v>9823926</v>
      </c>
      <c r="I25" s="157">
        <v>8269842</v>
      </c>
      <c r="J25" s="158">
        <f t="shared" si="0"/>
        <v>1554084</v>
      </c>
      <c r="K25" s="157">
        <v>0</v>
      </c>
      <c r="L25" s="158">
        <f t="shared" si="1"/>
        <v>1554084</v>
      </c>
      <c r="M25" s="156">
        <v>1479494</v>
      </c>
      <c r="N25" s="154">
        <f t="shared" si="2"/>
        <v>74590</v>
      </c>
      <c r="O25" s="159">
        <f t="shared" si="3"/>
        <v>5</v>
      </c>
      <c r="P25" s="297">
        <v>0.842</v>
      </c>
      <c r="Q25" s="297">
        <v>0.866</v>
      </c>
    </row>
    <row r="26" spans="1:17" ht="17.25" customHeight="1">
      <c r="A26" s="493"/>
      <c r="B26" s="146">
        <v>21</v>
      </c>
      <c r="C26" s="146" t="s">
        <v>21</v>
      </c>
      <c r="D26" s="147">
        <v>123017</v>
      </c>
      <c r="E26" s="148">
        <v>2</v>
      </c>
      <c r="F26" s="149">
        <v>9</v>
      </c>
      <c r="G26" s="147">
        <v>913</v>
      </c>
      <c r="H26" s="147">
        <v>15829388</v>
      </c>
      <c r="I26" s="150">
        <v>19596730</v>
      </c>
      <c r="J26" s="151">
        <f t="shared" si="0"/>
        <v>-3767342</v>
      </c>
      <c r="K26" s="150">
        <v>0</v>
      </c>
      <c r="L26" s="151">
        <f t="shared" si="1"/>
        <v>0</v>
      </c>
      <c r="M26" s="149">
        <v>0</v>
      </c>
      <c r="N26" s="147">
        <f t="shared" si="2"/>
        <v>0</v>
      </c>
      <c r="O26" s="152" t="str">
        <f t="shared" si="3"/>
        <v>－　</v>
      </c>
      <c r="P26" s="296">
        <v>1.238</v>
      </c>
      <c r="Q26" s="296">
        <v>1.352</v>
      </c>
    </row>
    <row r="27" spans="1:17" ht="17.25" customHeight="1">
      <c r="A27" s="493"/>
      <c r="B27" s="146">
        <v>22</v>
      </c>
      <c r="C27" s="146" t="s">
        <v>22</v>
      </c>
      <c r="D27" s="147">
        <v>149879</v>
      </c>
      <c r="E27" s="148">
        <v>2</v>
      </c>
      <c r="F27" s="149">
        <v>8</v>
      </c>
      <c r="G27" s="147">
        <v>857</v>
      </c>
      <c r="H27" s="147">
        <v>18265040</v>
      </c>
      <c r="I27" s="150">
        <v>16894730</v>
      </c>
      <c r="J27" s="151">
        <f t="shared" si="0"/>
        <v>1370310</v>
      </c>
      <c r="K27" s="150">
        <v>0</v>
      </c>
      <c r="L27" s="151">
        <f t="shared" si="1"/>
        <v>1370310</v>
      </c>
      <c r="M27" s="149">
        <v>1277118</v>
      </c>
      <c r="N27" s="147">
        <f t="shared" si="2"/>
        <v>93192</v>
      </c>
      <c r="O27" s="152">
        <f t="shared" si="3"/>
        <v>7.3</v>
      </c>
      <c r="P27" s="296">
        <v>0.925</v>
      </c>
      <c r="Q27" s="296">
        <v>0.955</v>
      </c>
    </row>
    <row r="28" spans="1:17" ht="17.25" customHeight="1">
      <c r="A28" s="493"/>
      <c r="B28" s="146">
        <v>23</v>
      </c>
      <c r="C28" s="146" t="s">
        <v>114</v>
      </c>
      <c r="D28" s="147">
        <v>60900</v>
      </c>
      <c r="E28" s="148">
        <v>2</v>
      </c>
      <c r="F28" s="149">
        <v>9</v>
      </c>
      <c r="G28" s="147">
        <v>908</v>
      </c>
      <c r="H28" s="147">
        <v>8520867</v>
      </c>
      <c r="I28" s="150">
        <v>6543747</v>
      </c>
      <c r="J28" s="151">
        <f t="shared" si="0"/>
        <v>1977120</v>
      </c>
      <c r="K28" s="150">
        <v>0</v>
      </c>
      <c r="L28" s="151">
        <f t="shared" si="1"/>
        <v>1977120</v>
      </c>
      <c r="M28" s="149">
        <v>1799429</v>
      </c>
      <c r="N28" s="147">
        <f t="shared" si="2"/>
        <v>177691</v>
      </c>
      <c r="O28" s="152">
        <f t="shared" si="3"/>
        <v>9.9</v>
      </c>
      <c r="P28" s="296">
        <v>0.768</v>
      </c>
      <c r="Q28" s="296">
        <v>0.788</v>
      </c>
    </row>
    <row r="29" spans="1:17" ht="17.25" customHeight="1">
      <c r="A29" s="493"/>
      <c r="B29" s="146">
        <v>24</v>
      </c>
      <c r="C29" s="146" t="s">
        <v>23</v>
      </c>
      <c r="D29" s="147">
        <v>129654</v>
      </c>
      <c r="E29" s="148">
        <v>2</v>
      </c>
      <c r="F29" s="149">
        <v>10</v>
      </c>
      <c r="G29" s="147">
        <v>956</v>
      </c>
      <c r="H29" s="147">
        <v>15968365</v>
      </c>
      <c r="I29" s="150">
        <v>15539209</v>
      </c>
      <c r="J29" s="151">
        <f t="shared" si="0"/>
        <v>429156</v>
      </c>
      <c r="K29" s="150">
        <v>0</v>
      </c>
      <c r="L29" s="151">
        <f t="shared" si="1"/>
        <v>429156</v>
      </c>
      <c r="M29" s="149">
        <v>0</v>
      </c>
      <c r="N29" s="147">
        <f t="shared" si="2"/>
        <v>429156</v>
      </c>
      <c r="O29" s="152" t="str">
        <f t="shared" si="3"/>
        <v>皆増　</v>
      </c>
      <c r="P29" s="296">
        <v>0.973</v>
      </c>
      <c r="Q29" s="296">
        <v>1.046</v>
      </c>
    </row>
    <row r="30" spans="1:17" ht="17.25" customHeight="1">
      <c r="A30" s="493"/>
      <c r="B30" s="153">
        <v>25</v>
      </c>
      <c r="C30" s="153" t="s">
        <v>24</v>
      </c>
      <c r="D30" s="154">
        <v>69607</v>
      </c>
      <c r="E30" s="155">
        <v>2</v>
      </c>
      <c r="F30" s="156">
        <v>9</v>
      </c>
      <c r="G30" s="154">
        <v>923</v>
      </c>
      <c r="H30" s="154">
        <v>9448698</v>
      </c>
      <c r="I30" s="157">
        <v>7980909</v>
      </c>
      <c r="J30" s="158">
        <f t="shared" si="0"/>
        <v>1467789</v>
      </c>
      <c r="K30" s="157">
        <v>0</v>
      </c>
      <c r="L30" s="158">
        <f t="shared" si="1"/>
        <v>1467789</v>
      </c>
      <c r="M30" s="156">
        <v>1411288</v>
      </c>
      <c r="N30" s="154">
        <f t="shared" si="2"/>
        <v>56501</v>
      </c>
      <c r="O30" s="159">
        <f t="shared" si="3"/>
        <v>4</v>
      </c>
      <c r="P30" s="297">
        <v>0.846</v>
      </c>
      <c r="Q30" s="297">
        <v>0.861</v>
      </c>
    </row>
    <row r="31" spans="1:17" ht="17.25" customHeight="1">
      <c r="A31" s="493"/>
      <c r="B31" s="146">
        <v>26</v>
      </c>
      <c r="C31" s="146" t="s">
        <v>25</v>
      </c>
      <c r="D31" s="147">
        <v>80741</v>
      </c>
      <c r="E31" s="148">
        <v>2</v>
      </c>
      <c r="F31" s="149">
        <v>9</v>
      </c>
      <c r="G31" s="147">
        <v>923</v>
      </c>
      <c r="H31" s="147">
        <v>10389291</v>
      </c>
      <c r="I31" s="150">
        <v>10346672</v>
      </c>
      <c r="J31" s="151">
        <f t="shared" si="0"/>
        <v>42619</v>
      </c>
      <c r="K31" s="150">
        <v>0</v>
      </c>
      <c r="L31" s="151">
        <f t="shared" si="1"/>
        <v>42619</v>
      </c>
      <c r="M31" s="149">
        <v>0</v>
      </c>
      <c r="N31" s="147">
        <f t="shared" si="2"/>
        <v>42619</v>
      </c>
      <c r="O31" s="152" t="str">
        <f t="shared" si="3"/>
        <v>皆増　</v>
      </c>
      <c r="P31" s="296">
        <v>0.996</v>
      </c>
      <c r="Q31" s="296">
        <v>1.094</v>
      </c>
    </row>
    <row r="32" spans="1:17" ht="17.25" customHeight="1">
      <c r="A32" s="493"/>
      <c r="B32" s="146">
        <v>27</v>
      </c>
      <c r="C32" s="146" t="s">
        <v>26</v>
      </c>
      <c r="D32" s="147">
        <v>158765</v>
      </c>
      <c r="E32" s="148">
        <v>2</v>
      </c>
      <c r="F32" s="149">
        <v>10</v>
      </c>
      <c r="G32" s="147">
        <v>949</v>
      </c>
      <c r="H32" s="147">
        <v>20178009</v>
      </c>
      <c r="I32" s="150">
        <v>17577499</v>
      </c>
      <c r="J32" s="151">
        <f t="shared" si="0"/>
        <v>2600510</v>
      </c>
      <c r="K32" s="150">
        <v>0</v>
      </c>
      <c r="L32" s="151">
        <f t="shared" si="1"/>
        <v>2600510</v>
      </c>
      <c r="M32" s="149">
        <v>2307421</v>
      </c>
      <c r="N32" s="147">
        <f t="shared" si="2"/>
        <v>293089</v>
      </c>
      <c r="O32" s="152">
        <f t="shared" si="3"/>
        <v>12.7</v>
      </c>
      <c r="P32" s="296">
        <v>0.871</v>
      </c>
      <c r="Q32" s="296">
        <v>0.902</v>
      </c>
    </row>
    <row r="33" spans="1:17" ht="17.25" customHeight="1">
      <c r="A33" s="493"/>
      <c r="B33" s="146">
        <v>28</v>
      </c>
      <c r="C33" s="146" t="s">
        <v>27</v>
      </c>
      <c r="D33" s="147">
        <v>74715</v>
      </c>
      <c r="E33" s="148">
        <v>2</v>
      </c>
      <c r="F33" s="149">
        <v>7</v>
      </c>
      <c r="G33" s="147">
        <v>823</v>
      </c>
      <c r="H33" s="147">
        <v>9655101</v>
      </c>
      <c r="I33" s="150">
        <v>7950889</v>
      </c>
      <c r="J33" s="151">
        <f t="shared" si="0"/>
        <v>1704212</v>
      </c>
      <c r="K33" s="150">
        <v>0</v>
      </c>
      <c r="L33" s="151">
        <f t="shared" si="1"/>
        <v>1704212</v>
      </c>
      <c r="M33" s="149">
        <v>1667254</v>
      </c>
      <c r="N33" s="147">
        <f t="shared" si="2"/>
        <v>36958</v>
      </c>
      <c r="O33" s="152">
        <f t="shared" si="3"/>
        <v>2.2</v>
      </c>
      <c r="P33" s="296">
        <v>0.823</v>
      </c>
      <c r="Q33" s="296">
        <v>0.847</v>
      </c>
    </row>
    <row r="34" spans="1:17" ht="17.25" customHeight="1">
      <c r="A34" s="493"/>
      <c r="B34" s="146">
        <v>29</v>
      </c>
      <c r="C34" s="146" t="s">
        <v>304</v>
      </c>
      <c r="D34" s="147">
        <v>154335</v>
      </c>
      <c r="E34" s="148">
        <v>2</v>
      </c>
      <c r="F34" s="149">
        <v>6</v>
      </c>
      <c r="G34" s="147">
        <v>798</v>
      </c>
      <c r="H34" s="147">
        <v>22598913</v>
      </c>
      <c r="I34" s="150">
        <v>17691682</v>
      </c>
      <c r="J34" s="151">
        <f t="shared" si="0"/>
        <v>4907231</v>
      </c>
      <c r="K34" s="150">
        <v>0</v>
      </c>
      <c r="L34" s="151">
        <f t="shared" si="1"/>
        <v>4907231</v>
      </c>
      <c r="M34" s="149">
        <v>4853538</v>
      </c>
      <c r="N34" s="147">
        <f t="shared" si="2"/>
        <v>53693</v>
      </c>
      <c r="O34" s="152">
        <f t="shared" si="3"/>
        <v>1.1</v>
      </c>
      <c r="P34" s="296">
        <v>0.87</v>
      </c>
      <c r="Q34" s="296">
        <v>0.856</v>
      </c>
    </row>
    <row r="35" spans="1:17" ht="17.25" customHeight="1">
      <c r="A35" s="493"/>
      <c r="B35" s="153">
        <v>30</v>
      </c>
      <c r="C35" s="153" t="s">
        <v>29</v>
      </c>
      <c r="D35" s="154">
        <v>68884</v>
      </c>
      <c r="E35" s="155">
        <v>2</v>
      </c>
      <c r="F35" s="156">
        <v>7</v>
      </c>
      <c r="G35" s="154">
        <v>800</v>
      </c>
      <c r="H35" s="154">
        <v>8787399</v>
      </c>
      <c r="I35" s="157">
        <v>6920665</v>
      </c>
      <c r="J35" s="158">
        <f t="shared" si="0"/>
        <v>1866734</v>
      </c>
      <c r="K35" s="157">
        <v>0</v>
      </c>
      <c r="L35" s="158">
        <f t="shared" si="1"/>
        <v>1866734</v>
      </c>
      <c r="M35" s="156">
        <v>1694676</v>
      </c>
      <c r="N35" s="154">
        <f t="shared" si="2"/>
        <v>172058</v>
      </c>
      <c r="O35" s="159">
        <f t="shared" si="3"/>
        <v>10.2</v>
      </c>
      <c r="P35" s="297">
        <v>0.788</v>
      </c>
      <c r="Q35" s="297">
        <v>0.815</v>
      </c>
    </row>
    <row r="36" spans="1:17" ht="17.25" customHeight="1">
      <c r="A36" s="493"/>
      <c r="B36" s="146">
        <v>31</v>
      </c>
      <c r="C36" s="146" t="s">
        <v>30</v>
      </c>
      <c r="D36" s="147">
        <v>82971</v>
      </c>
      <c r="E36" s="148">
        <v>2</v>
      </c>
      <c r="F36" s="149">
        <v>7</v>
      </c>
      <c r="G36" s="147">
        <v>849</v>
      </c>
      <c r="H36" s="147">
        <v>11382650</v>
      </c>
      <c r="I36" s="150">
        <v>11139229</v>
      </c>
      <c r="J36" s="151">
        <f t="shared" si="0"/>
        <v>243421</v>
      </c>
      <c r="K36" s="150">
        <v>0</v>
      </c>
      <c r="L36" s="151">
        <f t="shared" si="1"/>
        <v>243421</v>
      </c>
      <c r="M36" s="149">
        <v>0</v>
      </c>
      <c r="N36" s="147">
        <f t="shared" si="2"/>
        <v>243421</v>
      </c>
      <c r="O36" s="152" t="str">
        <f t="shared" si="3"/>
        <v>皆増　</v>
      </c>
      <c r="P36" s="296">
        <v>0.979</v>
      </c>
      <c r="Q36" s="296">
        <v>1.028</v>
      </c>
    </row>
    <row r="37" spans="1:17" ht="17.25" customHeight="1">
      <c r="A37" s="493"/>
      <c r="B37" s="146">
        <v>32</v>
      </c>
      <c r="C37" s="146" t="s">
        <v>31</v>
      </c>
      <c r="D37" s="147">
        <v>106746</v>
      </c>
      <c r="E37" s="148">
        <v>2</v>
      </c>
      <c r="F37" s="149">
        <v>9</v>
      </c>
      <c r="G37" s="147">
        <v>916</v>
      </c>
      <c r="H37" s="147">
        <v>14224033</v>
      </c>
      <c r="I37" s="150">
        <v>10650399</v>
      </c>
      <c r="J37" s="151">
        <f t="shared" si="0"/>
        <v>3573634</v>
      </c>
      <c r="K37" s="150">
        <v>0</v>
      </c>
      <c r="L37" s="151">
        <f t="shared" si="1"/>
        <v>3573634</v>
      </c>
      <c r="M37" s="149">
        <v>3489032</v>
      </c>
      <c r="N37" s="147">
        <f t="shared" si="2"/>
        <v>84602</v>
      </c>
      <c r="O37" s="152">
        <f t="shared" si="3"/>
        <v>2.4</v>
      </c>
      <c r="P37" s="296">
        <v>0.749</v>
      </c>
      <c r="Q37" s="296">
        <v>0.771</v>
      </c>
    </row>
    <row r="38" spans="1:17" ht="17.25" customHeight="1">
      <c r="A38" s="493"/>
      <c r="B38" s="146">
        <v>33</v>
      </c>
      <c r="C38" s="146" t="s">
        <v>33</v>
      </c>
      <c r="D38" s="147">
        <v>131418</v>
      </c>
      <c r="E38" s="148">
        <v>2</v>
      </c>
      <c r="F38" s="149">
        <v>8</v>
      </c>
      <c r="G38" s="147">
        <v>877</v>
      </c>
      <c r="H38" s="147">
        <v>17089454</v>
      </c>
      <c r="I38" s="150">
        <v>15511348</v>
      </c>
      <c r="J38" s="151">
        <f t="shared" si="0"/>
        <v>1578106</v>
      </c>
      <c r="K38" s="150">
        <v>0</v>
      </c>
      <c r="L38" s="151">
        <f t="shared" si="1"/>
        <v>1578106</v>
      </c>
      <c r="M38" s="149">
        <v>1149436</v>
      </c>
      <c r="N38" s="147">
        <f t="shared" si="2"/>
        <v>428670</v>
      </c>
      <c r="O38" s="152">
        <f t="shared" si="3"/>
        <v>37.3</v>
      </c>
      <c r="P38" s="296">
        <v>0.908</v>
      </c>
      <c r="Q38" s="296">
        <v>0.944</v>
      </c>
    </row>
    <row r="39" spans="1:17" ht="17.25" customHeight="1">
      <c r="A39" s="493"/>
      <c r="B39" s="146">
        <v>34</v>
      </c>
      <c r="C39" s="146" t="s">
        <v>34</v>
      </c>
      <c r="D39" s="147">
        <v>63315</v>
      </c>
      <c r="E39" s="148">
        <v>2</v>
      </c>
      <c r="F39" s="149">
        <v>7</v>
      </c>
      <c r="G39" s="147">
        <v>821</v>
      </c>
      <c r="H39" s="147">
        <v>8631130</v>
      </c>
      <c r="I39" s="150">
        <v>6769129</v>
      </c>
      <c r="J39" s="151">
        <f t="shared" si="0"/>
        <v>1862001</v>
      </c>
      <c r="K39" s="150">
        <v>0</v>
      </c>
      <c r="L39" s="151">
        <f t="shared" si="1"/>
        <v>1862001</v>
      </c>
      <c r="M39" s="149">
        <v>1730894</v>
      </c>
      <c r="N39" s="147">
        <f t="shared" si="2"/>
        <v>131107</v>
      </c>
      <c r="O39" s="152">
        <f t="shared" si="3"/>
        <v>7.6</v>
      </c>
      <c r="P39" s="296">
        <v>0.784</v>
      </c>
      <c r="Q39" s="296">
        <v>0.801</v>
      </c>
    </row>
    <row r="40" spans="1:17" ht="17.25" customHeight="1">
      <c r="A40" s="493"/>
      <c r="B40" s="153">
        <v>35</v>
      </c>
      <c r="C40" s="153" t="s">
        <v>35</v>
      </c>
      <c r="D40" s="154">
        <v>101710</v>
      </c>
      <c r="E40" s="155">
        <v>2</v>
      </c>
      <c r="F40" s="156">
        <v>7</v>
      </c>
      <c r="G40" s="154">
        <v>803</v>
      </c>
      <c r="H40" s="154">
        <v>12789235</v>
      </c>
      <c r="I40" s="157">
        <v>10702707</v>
      </c>
      <c r="J40" s="158">
        <f t="shared" si="0"/>
        <v>2086528</v>
      </c>
      <c r="K40" s="157">
        <v>0</v>
      </c>
      <c r="L40" s="158">
        <f t="shared" si="1"/>
        <v>2086528</v>
      </c>
      <c r="M40" s="156">
        <v>1890164</v>
      </c>
      <c r="N40" s="154">
        <f t="shared" si="2"/>
        <v>196364</v>
      </c>
      <c r="O40" s="159">
        <f t="shared" si="3"/>
        <v>10.4</v>
      </c>
      <c r="P40" s="297">
        <v>0.837</v>
      </c>
      <c r="Q40" s="297">
        <v>0.862</v>
      </c>
    </row>
    <row r="41" spans="1:17" ht="17.25" customHeight="1">
      <c r="A41" s="493"/>
      <c r="B41" s="146">
        <v>36</v>
      </c>
      <c r="C41" s="146" t="s">
        <v>36</v>
      </c>
      <c r="D41" s="147">
        <v>54020</v>
      </c>
      <c r="E41" s="148">
        <v>2</v>
      </c>
      <c r="F41" s="149">
        <v>5</v>
      </c>
      <c r="G41" s="147">
        <v>733</v>
      </c>
      <c r="H41" s="147">
        <v>7289806</v>
      </c>
      <c r="I41" s="150">
        <v>5346495</v>
      </c>
      <c r="J41" s="151">
        <f t="shared" si="0"/>
        <v>1943311</v>
      </c>
      <c r="K41" s="150">
        <v>0</v>
      </c>
      <c r="L41" s="151">
        <f t="shared" si="1"/>
        <v>1943311</v>
      </c>
      <c r="M41" s="149">
        <v>1824654</v>
      </c>
      <c r="N41" s="147">
        <f t="shared" si="2"/>
        <v>118657</v>
      </c>
      <c r="O41" s="152">
        <f t="shared" si="3"/>
        <v>6.5</v>
      </c>
      <c r="P41" s="296">
        <v>0.733</v>
      </c>
      <c r="Q41" s="296">
        <v>0.758</v>
      </c>
    </row>
    <row r="42" spans="1:17" ht="17.25" customHeight="1">
      <c r="A42" s="493"/>
      <c r="B42" s="146">
        <v>37</v>
      </c>
      <c r="C42" s="146" t="s">
        <v>115</v>
      </c>
      <c r="D42" s="147">
        <v>70003</v>
      </c>
      <c r="E42" s="148">
        <v>2</v>
      </c>
      <c r="F42" s="149">
        <v>7</v>
      </c>
      <c r="G42" s="147">
        <v>817</v>
      </c>
      <c r="H42" s="147">
        <v>8897735</v>
      </c>
      <c r="I42" s="150">
        <v>7755212</v>
      </c>
      <c r="J42" s="151">
        <f t="shared" si="0"/>
        <v>1142523</v>
      </c>
      <c r="K42" s="150">
        <v>0</v>
      </c>
      <c r="L42" s="151">
        <f t="shared" si="1"/>
        <v>1142523</v>
      </c>
      <c r="M42" s="149">
        <v>1068877</v>
      </c>
      <c r="N42" s="147">
        <f t="shared" si="2"/>
        <v>73646</v>
      </c>
      <c r="O42" s="152">
        <f t="shared" si="3"/>
        <v>6.9</v>
      </c>
      <c r="P42" s="296">
        <v>0.872</v>
      </c>
      <c r="Q42" s="296">
        <v>0.9</v>
      </c>
    </row>
    <row r="43" spans="1:17" ht="17.25" customHeight="1">
      <c r="A43" s="493"/>
      <c r="B43" s="146">
        <v>38</v>
      </c>
      <c r="C43" s="146" t="s">
        <v>37</v>
      </c>
      <c r="D43" s="147">
        <v>57502</v>
      </c>
      <c r="E43" s="148">
        <v>2</v>
      </c>
      <c r="F43" s="149">
        <v>5</v>
      </c>
      <c r="G43" s="147">
        <v>744</v>
      </c>
      <c r="H43" s="147">
        <v>7712085</v>
      </c>
      <c r="I43" s="150">
        <v>6562174</v>
      </c>
      <c r="J43" s="151">
        <f t="shared" si="0"/>
        <v>1149911</v>
      </c>
      <c r="K43" s="150">
        <v>0</v>
      </c>
      <c r="L43" s="151">
        <f t="shared" si="1"/>
        <v>1149911</v>
      </c>
      <c r="M43" s="149">
        <v>960289</v>
      </c>
      <c r="N43" s="147">
        <f t="shared" si="2"/>
        <v>189622</v>
      </c>
      <c r="O43" s="152">
        <f t="shared" si="3"/>
        <v>19.7</v>
      </c>
      <c r="P43" s="296">
        <v>0.851</v>
      </c>
      <c r="Q43" s="296">
        <v>0.882</v>
      </c>
    </row>
    <row r="44" spans="1:17" ht="17.25" customHeight="1">
      <c r="A44" s="493"/>
      <c r="B44" s="146">
        <v>39</v>
      </c>
      <c r="C44" s="146" t="s">
        <v>38</v>
      </c>
      <c r="D44" s="147">
        <v>65297</v>
      </c>
      <c r="E44" s="148">
        <v>2</v>
      </c>
      <c r="F44" s="149">
        <v>8</v>
      </c>
      <c r="G44" s="147">
        <v>859</v>
      </c>
      <c r="H44" s="147">
        <v>8355168</v>
      </c>
      <c r="I44" s="150">
        <v>6976261</v>
      </c>
      <c r="J44" s="151">
        <f t="shared" si="0"/>
        <v>1378907</v>
      </c>
      <c r="K44" s="150">
        <v>0</v>
      </c>
      <c r="L44" s="151">
        <f t="shared" si="1"/>
        <v>1378907</v>
      </c>
      <c r="M44" s="149">
        <v>1274242</v>
      </c>
      <c r="N44" s="147">
        <f t="shared" si="2"/>
        <v>104665</v>
      </c>
      <c r="O44" s="152">
        <f t="shared" si="3"/>
        <v>8.2</v>
      </c>
      <c r="P44" s="296">
        <v>0.835</v>
      </c>
      <c r="Q44" s="296">
        <v>0.857</v>
      </c>
    </row>
    <row r="45" spans="1:17" ht="17.25" customHeight="1" thickBot="1">
      <c r="A45" s="493"/>
      <c r="B45" s="146">
        <v>40</v>
      </c>
      <c r="C45" s="146" t="s">
        <v>222</v>
      </c>
      <c r="D45" s="147">
        <v>105812</v>
      </c>
      <c r="E45" s="148">
        <v>2</v>
      </c>
      <c r="F45" s="149">
        <v>9</v>
      </c>
      <c r="G45" s="147">
        <v>901</v>
      </c>
      <c r="H45" s="147">
        <v>14868528</v>
      </c>
      <c r="I45" s="150">
        <v>11630473</v>
      </c>
      <c r="J45" s="151">
        <f t="shared" si="0"/>
        <v>3238055</v>
      </c>
      <c r="K45" s="150">
        <v>0</v>
      </c>
      <c r="L45" s="151">
        <f t="shared" si="1"/>
        <v>3238055</v>
      </c>
      <c r="M45" s="149">
        <v>2851608</v>
      </c>
      <c r="N45" s="147">
        <f t="shared" si="2"/>
        <v>386447</v>
      </c>
      <c r="O45" s="152">
        <f t="shared" si="3"/>
        <v>13.6</v>
      </c>
      <c r="P45" s="296">
        <v>0.833</v>
      </c>
      <c r="Q45" s="296">
        <v>0.858</v>
      </c>
    </row>
    <row r="46" spans="1:17" ht="20.25" customHeight="1" thickBot="1" thickTop="1">
      <c r="A46" s="493"/>
      <c r="B46" s="160"/>
      <c r="C46" s="160" t="s">
        <v>280</v>
      </c>
      <c r="D46" s="161">
        <f>SUM(D6:D45)</f>
        <v>6622783</v>
      </c>
      <c r="E46" s="162"/>
      <c r="F46" s="163"/>
      <c r="G46" s="161"/>
      <c r="H46" s="161">
        <f>SUM(H6:H45)</f>
        <v>890680396</v>
      </c>
      <c r="I46" s="164">
        <f aca="true" t="shared" si="4" ref="I46:N46">SUM(I6:I45)</f>
        <v>778460688</v>
      </c>
      <c r="J46" s="165">
        <v>115987050</v>
      </c>
      <c r="K46" s="164">
        <f t="shared" si="4"/>
        <v>0</v>
      </c>
      <c r="L46" s="165">
        <f t="shared" si="4"/>
        <v>115987050</v>
      </c>
      <c r="M46" s="163">
        <v>102681895</v>
      </c>
      <c r="N46" s="161">
        <f t="shared" si="4"/>
        <v>13305155</v>
      </c>
      <c r="O46" s="166">
        <f t="shared" si="3"/>
        <v>13</v>
      </c>
      <c r="P46" s="161"/>
      <c r="Q46" s="161"/>
    </row>
    <row r="47" spans="1:17" ht="14.25">
      <c r="A47" s="493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  <c r="O47" s="190"/>
      <c r="P47" s="130"/>
      <c r="Q47" s="130"/>
    </row>
    <row r="48" spans="1:17" ht="18.75" customHeight="1">
      <c r="A48" s="493"/>
      <c r="B48" s="130" t="s">
        <v>406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91"/>
      <c r="P48" s="130"/>
      <c r="Q48" s="130"/>
    </row>
    <row r="49" spans="1:17" ht="40.5" customHeight="1">
      <c r="A49" s="493">
        <v>78</v>
      </c>
      <c r="B49" s="499" t="s">
        <v>390</v>
      </c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130"/>
      <c r="N49" s="131"/>
      <c r="O49" s="131"/>
      <c r="P49" s="130"/>
      <c r="Q49" s="130"/>
    </row>
    <row r="50" spans="1:17" ht="15" thickBot="1">
      <c r="A50" s="493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2"/>
      <c r="P50" s="132"/>
      <c r="Q50" s="132" t="s">
        <v>288</v>
      </c>
    </row>
    <row r="51" spans="1:17" s="65" customFormat="1" ht="17.25" customHeight="1">
      <c r="A51" s="493"/>
      <c r="B51" s="496" t="s">
        <v>287</v>
      </c>
      <c r="C51" s="133"/>
      <c r="D51" s="134"/>
      <c r="E51" s="256"/>
      <c r="F51" s="257"/>
      <c r="G51" s="258"/>
      <c r="H51" s="281" t="s">
        <v>281</v>
      </c>
      <c r="I51" s="283" t="s">
        <v>282</v>
      </c>
      <c r="J51" s="285" t="s">
        <v>121</v>
      </c>
      <c r="K51" s="283" t="s">
        <v>124</v>
      </c>
      <c r="L51" s="285" t="s">
        <v>311</v>
      </c>
      <c r="M51" s="289" t="s">
        <v>305</v>
      </c>
      <c r="N51" s="135" t="s">
        <v>126</v>
      </c>
      <c r="O51" s="291" t="s">
        <v>284</v>
      </c>
      <c r="P51" s="281" t="s">
        <v>333</v>
      </c>
      <c r="Q51" s="281" t="s">
        <v>333</v>
      </c>
    </row>
    <row r="52" spans="1:17" ht="17.25" customHeight="1">
      <c r="A52" s="493"/>
      <c r="B52" s="497"/>
      <c r="C52" s="136" t="s">
        <v>128</v>
      </c>
      <c r="D52" s="137" t="s">
        <v>118</v>
      </c>
      <c r="E52" s="494" t="s">
        <v>116</v>
      </c>
      <c r="F52" s="495"/>
      <c r="G52" s="259" t="s">
        <v>117</v>
      </c>
      <c r="H52" s="282" t="s">
        <v>283</v>
      </c>
      <c r="I52" s="284" t="s">
        <v>283</v>
      </c>
      <c r="J52" s="286" t="s">
        <v>122</v>
      </c>
      <c r="K52" s="287">
        <v>0</v>
      </c>
      <c r="L52" s="286" t="s">
        <v>300</v>
      </c>
      <c r="M52" s="290" t="s">
        <v>312</v>
      </c>
      <c r="N52" s="138" t="s">
        <v>220</v>
      </c>
      <c r="O52" s="292" t="s">
        <v>285</v>
      </c>
      <c r="P52" s="293" t="s">
        <v>334</v>
      </c>
      <c r="Q52" s="295" t="s">
        <v>336</v>
      </c>
    </row>
    <row r="53" spans="1:17" ht="17.25" customHeight="1">
      <c r="A53" s="493"/>
      <c r="B53" s="498"/>
      <c r="C53" s="139"/>
      <c r="D53" s="140"/>
      <c r="E53" s="260"/>
      <c r="F53" s="261"/>
      <c r="G53" s="262"/>
      <c r="H53" s="141" t="s">
        <v>119</v>
      </c>
      <c r="I53" s="142" t="s">
        <v>120</v>
      </c>
      <c r="J53" s="143" t="s">
        <v>123</v>
      </c>
      <c r="K53" s="288" t="s">
        <v>127</v>
      </c>
      <c r="L53" s="143" t="s">
        <v>125</v>
      </c>
      <c r="M53" s="144" t="s">
        <v>218</v>
      </c>
      <c r="N53" s="145" t="s">
        <v>219</v>
      </c>
      <c r="O53" s="145" t="s">
        <v>286</v>
      </c>
      <c r="P53" s="141" t="s">
        <v>335</v>
      </c>
      <c r="Q53" s="141" t="s">
        <v>388</v>
      </c>
    </row>
    <row r="54" spans="1:17" ht="17.25" customHeight="1">
      <c r="A54" s="493"/>
      <c r="B54" s="167">
        <v>41</v>
      </c>
      <c r="C54" s="167" t="s">
        <v>40</v>
      </c>
      <c r="D54" s="168">
        <v>42463</v>
      </c>
      <c r="E54" s="169">
        <v>2</v>
      </c>
      <c r="F54" s="170">
        <v>7</v>
      </c>
      <c r="G54" s="168">
        <v>820</v>
      </c>
      <c r="H54" s="168">
        <v>5352058</v>
      </c>
      <c r="I54" s="171">
        <v>4390687</v>
      </c>
      <c r="J54" s="172">
        <f aca="true" t="shared" si="5" ref="J54:J77">H54-I54</f>
        <v>961371</v>
      </c>
      <c r="K54" s="173">
        <v>0</v>
      </c>
      <c r="L54" s="172">
        <f aca="true" t="shared" si="6" ref="L54:L77">IF((J54-K54)&lt;0,0,J54-K54)</f>
        <v>961371</v>
      </c>
      <c r="M54" s="170">
        <v>834726</v>
      </c>
      <c r="N54" s="168">
        <f aca="true" t="shared" si="7" ref="N54:N77">L54-M54</f>
        <v>126645</v>
      </c>
      <c r="O54" s="174">
        <f t="shared" si="3"/>
        <v>15.2</v>
      </c>
      <c r="P54" s="298">
        <v>0.822</v>
      </c>
      <c r="Q54" s="298">
        <v>0.845</v>
      </c>
    </row>
    <row r="55" spans="1:17" ht="17.25" customHeight="1">
      <c r="A55" s="493"/>
      <c r="B55" s="175">
        <v>42</v>
      </c>
      <c r="C55" s="175" t="s">
        <v>43</v>
      </c>
      <c r="D55" s="147">
        <v>38701</v>
      </c>
      <c r="E55" s="148">
        <v>2</v>
      </c>
      <c r="F55" s="149">
        <v>8</v>
      </c>
      <c r="G55" s="147">
        <v>868</v>
      </c>
      <c r="H55" s="147">
        <v>5660540</v>
      </c>
      <c r="I55" s="176">
        <v>5818915</v>
      </c>
      <c r="J55" s="151">
        <f t="shared" si="5"/>
        <v>-158375</v>
      </c>
      <c r="K55" s="150">
        <v>0</v>
      </c>
      <c r="L55" s="151">
        <f t="shared" si="6"/>
        <v>0</v>
      </c>
      <c r="M55" s="149">
        <v>0</v>
      </c>
      <c r="N55" s="147">
        <f t="shared" si="7"/>
        <v>0</v>
      </c>
      <c r="O55" s="152" t="str">
        <f t="shared" si="3"/>
        <v>－　</v>
      </c>
      <c r="P55" s="296">
        <v>1.028</v>
      </c>
      <c r="Q55" s="296">
        <v>1.091</v>
      </c>
    </row>
    <row r="56" spans="1:17" ht="17.25" customHeight="1">
      <c r="A56" s="493"/>
      <c r="B56" s="175">
        <v>43</v>
      </c>
      <c r="C56" s="175" t="s">
        <v>44</v>
      </c>
      <c r="D56" s="147">
        <v>39052</v>
      </c>
      <c r="E56" s="148">
        <v>2</v>
      </c>
      <c r="F56" s="149">
        <v>5</v>
      </c>
      <c r="G56" s="147">
        <v>711</v>
      </c>
      <c r="H56" s="147">
        <v>5051451</v>
      </c>
      <c r="I56" s="176">
        <v>3248214</v>
      </c>
      <c r="J56" s="151">
        <f t="shared" si="5"/>
        <v>1803237</v>
      </c>
      <c r="K56" s="150">
        <v>0</v>
      </c>
      <c r="L56" s="151">
        <f t="shared" si="6"/>
        <v>1803237</v>
      </c>
      <c r="M56" s="149">
        <v>1640390</v>
      </c>
      <c r="N56" s="147">
        <f t="shared" si="7"/>
        <v>162847</v>
      </c>
      <c r="O56" s="152">
        <f t="shared" si="3"/>
        <v>9.9</v>
      </c>
      <c r="P56" s="296">
        <v>0.643</v>
      </c>
      <c r="Q56" s="296">
        <v>0.673</v>
      </c>
    </row>
    <row r="57" spans="1:17" ht="17.25" customHeight="1">
      <c r="A57" s="493"/>
      <c r="B57" s="175">
        <v>44</v>
      </c>
      <c r="C57" s="175" t="s">
        <v>45</v>
      </c>
      <c r="D57" s="147">
        <v>12540</v>
      </c>
      <c r="E57" s="148">
        <v>2</v>
      </c>
      <c r="F57" s="149">
        <v>5</v>
      </c>
      <c r="G57" s="147">
        <v>702</v>
      </c>
      <c r="H57" s="147">
        <v>2311644</v>
      </c>
      <c r="I57" s="176">
        <v>1287665</v>
      </c>
      <c r="J57" s="151">
        <f t="shared" si="5"/>
        <v>1023979</v>
      </c>
      <c r="K57" s="150">
        <v>0</v>
      </c>
      <c r="L57" s="151">
        <f t="shared" si="6"/>
        <v>1023979</v>
      </c>
      <c r="M57" s="149">
        <v>969835</v>
      </c>
      <c r="N57" s="147">
        <f t="shared" si="7"/>
        <v>54144</v>
      </c>
      <c r="O57" s="152">
        <f t="shared" si="3"/>
        <v>5.6</v>
      </c>
      <c r="P57" s="296">
        <v>0.559</v>
      </c>
      <c r="Q57" s="296">
        <v>0.578</v>
      </c>
    </row>
    <row r="58" spans="1:17" ht="17.25" customHeight="1">
      <c r="A58" s="493"/>
      <c r="B58" s="177">
        <v>45</v>
      </c>
      <c r="C58" s="177" t="s">
        <v>46</v>
      </c>
      <c r="D58" s="154">
        <v>17325</v>
      </c>
      <c r="E58" s="155">
        <v>2</v>
      </c>
      <c r="F58" s="156">
        <v>4</v>
      </c>
      <c r="G58" s="154">
        <v>667</v>
      </c>
      <c r="H58" s="154">
        <v>2896190</v>
      </c>
      <c r="I58" s="178">
        <v>2591154</v>
      </c>
      <c r="J58" s="158">
        <f t="shared" si="5"/>
        <v>305036</v>
      </c>
      <c r="K58" s="157">
        <v>0</v>
      </c>
      <c r="L58" s="158">
        <f t="shared" si="6"/>
        <v>305036</v>
      </c>
      <c r="M58" s="156">
        <v>359169</v>
      </c>
      <c r="N58" s="154">
        <f t="shared" si="7"/>
        <v>-54133</v>
      </c>
      <c r="O58" s="159">
        <f t="shared" si="3"/>
        <v>-15.1</v>
      </c>
      <c r="P58" s="297">
        <v>0.895</v>
      </c>
      <c r="Q58" s="297">
        <v>0.916</v>
      </c>
    </row>
    <row r="59" spans="1:17" ht="17.25" customHeight="1">
      <c r="A59" s="493"/>
      <c r="B59" s="175">
        <v>46</v>
      </c>
      <c r="C59" s="175" t="s">
        <v>47</v>
      </c>
      <c r="D59" s="147">
        <v>18885</v>
      </c>
      <c r="E59" s="148">
        <v>2</v>
      </c>
      <c r="F59" s="149">
        <v>4</v>
      </c>
      <c r="G59" s="147">
        <v>634</v>
      </c>
      <c r="H59" s="147">
        <v>3090915</v>
      </c>
      <c r="I59" s="176">
        <v>2383517</v>
      </c>
      <c r="J59" s="151">
        <f t="shared" si="5"/>
        <v>707398</v>
      </c>
      <c r="K59" s="150">
        <v>0</v>
      </c>
      <c r="L59" s="151">
        <f t="shared" si="6"/>
        <v>707398</v>
      </c>
      <c r="M59" s="149">
        <v>660626</v>
      </c>
      <c r="N59" s="147">
        <f t="shared" si="7"/>
        <v>46772</v>
      </c>
      <c r="O59" s="152">
        <f t="shared" si="3"/>
        <v>7.1</v>
      </c>
      <c r="P59" s="296">
        <v>0.771</v>
      </c>
      <c r="Q59" s="296">
        <v>0.789</v>
      </c>
    </row>
    <row r="60" spans="1:17" ht="17.25" customHeight="1">
      <c r="A60" s="493"/>
      <c r="B60" s="175">
        <v>47</v>
      </c>
      <c r="C60" s="175" t="s">
        <v>48</v>
      </c>
      <c r="D60" s="147">
        <v>32900</v>
      </c>
      <c r="E60" s="148">
        <v>2</v>
      </c>
      <c r="F60" s="149">
        <v>3</v>
      </c>
      <c r="G60" s="147">
        <v>589</v>
      </c>
      <c r="H60" s="147">
        <v>4835196</v>
      </c>
      <c r="I60" s="176">
        <v>3375971</v>
      </c>
      <c r="J60" s="151">
        <f t="shared" si="5"/>
        <v>1459225</v>
      </c>
      <c r="K60" s="150">
        <v>0</v>
      </c>
      <c r="L60" s="151">
        <f t="shared" si="6"/>
        <v>1459225</v>
      </c>
      <c r="M60" s="149">
        <v>1461203</v>
      </c>
      <c r="N60" s="147">
        <f t="shared" si="7"/>
        <v>-1978</v>
      </c>
      <c r="O60" s="152">
        <f t="shared" si="3"/>
        <v>-0.1</v>
      </c>
      <c r="P60" s="296">
        <v>0.698</v>
      </c>
      <c r="Q60" s="296">
        <v>0.703</v>
      </c>
    </row>
    <row r="61" spans="1:17" ht="17.25" customHeight="1">
      <c r="A61" s="493"/>
      <c r="B61" s="175">
        <v>48</v>
      </c>
      <c r="C61" s="175" t="s">
        <v>51</v>
      </c>
      <c r="D61" s="147">
        <v>22092</v>
      </c>
      <c r="E61" s="148">
        <v>2</v>
      </c>
      <c r="F61" s="149">
        <v>5</v>
      </c>
      <c r="G61" s="147">
        <v>725</v>
      </c>
      <c r="H61" s="147">
        <v>3826744</v>
      </c>
      <c r="I61" s="176">
        <v>2696915</v>
      </c>
      <c r="J61" s="151">
        <f t="shared" si="5"/>
        <v>1129829</v>
      </c>
      <c r="K61" s="150">
        <v>0</v>
      </c>
      <c r="L61" s="151">
        <f t="shared" si="6"/>
        <v>1129829</v>
      </c>
      <c r="M61" s="149">
        <v>1104306</v>
      </c>
      <c r="N61" s="147">
        <f t="shared" si="7"/>
        <v>25523</v>
      </c>
      <c r="O61" s="152">
        <f t="shared" si="3"/>
        <v>2.3</v>
      </c>
      <c r="P61" s="296">
        <v>0.705</v>
      </c>
      <c r="Q61" s="296">
        <v>0.719</v>
      </c>
    </row>
    <row r="62" spans="1:17" ht="17.25" customHeight="1">
      <c r="A62" s="493"/>
      <c r="B62" s="175">
        <v>49</v>
      </c>
      <c r="C62" s="175" t="s">
        <v>52</v>
      </c>
      <c r="D62" s="147">
        <v>21083</v>
      </c>
      <c r="E62" s="148">
        <v>2</v>
      </c>
      <c r="F62" s="149">
        <v>4</v>
      </c>
      <c r="G62" s="147">
        <v>676</v>
      </c>
      <c r="H62" s="147">
        <v>3636696</v>
      </c>
      <c r="I62" s="176">
        <v>2267231</v>
      </c>
      <c r="J62" s="151">
        <f t="shared" si="5"/>
        <v>1369465</v>
      </c>
      <c r="K62" s="150">
        <v>0</v>
      </c>
      <c r="L62" s="151">
        <f t="shared" si="6"/>
        <v>1369465</v>
      </c>
      <c r="M62" s="149">
        <v>1364699</v>
      </c>
      <c r="N62" s="147">
        <f t="shared" si="7"/>
        <v>4766</v>
      </c>
      <c r="O62" s="152">
        <f t="shared" si="3"/>
        <v>0.3</v>
      </c>
      <c r="P62" s="296">
        <v>0.624</v>
      </c>
      <c r="Q62" s="296">
        <v>0.632</v>
      </c>
    </row>
    <row r="63" spans="1:17" ht="17.25" customHeight="1">
      <c r="A63" s="493"/>
      <c r="B63" s="177">
        <v>50</v>
      </c>
      <c r="C63" s="177" t="s">
        <v>53</v>
      </c>
      <c r="D63" s="154">
        <v>15304</v>
      </c>
      <c r="E63" s="155">
        <v>2</v>
      </c>
      <c r="F63" s="156">
        <v>5</v>
      </c>
      <c r="G63" s="154">
        <v>715</v>
      </c>
      <c r="H63" s="154">
        <v>2653302</v>
      </c>
      <c r="I63" s="178">
        <v>1640962</v>
      </c>
      <c r="J63" s="158">
        <f t="shared" si="5"/>
        <v>1012340</v>
      </c>
      <c r="K63" s="157">
        <v>0</v>
      </c>
      <c r="L63" s="158">
        <f t="shared" si="6"/>
        <v>1012340</v>
      </c>
      <c r="M63" s="156">
        <v>970273</v>
      </c>
      <c r="N63" s="154">
        <f t="shared" si="7"/>
        <v>42067</v>
      </c>
      <c r="O63" s="159">
        <f t="shared" si="3"/>
        <v>4.3</v>
      </c>
      <c r="P63" s="297">
        <v>0.616</v>
      </c>
      <c r="Q63" s="297">
        <v>0.64</v>
      </c>
    </row>
    <row r="64" spans="1:17" ht="17.25" customHeight="1">
      <c r="A64" s="493"/>
      <c r="B64" s="175">
        <v>51</v>
      </c>
      <c r="C64" s="175" t="s">
        <v>223</v>
      </c>
      <c r="D64" s="147">
        <v>12421</v>
      </c>
      <c r="E64" s="148">
        <v>2</v>
      </c>
      <c r="F64" s="149">
        <v>4</v>
      </c>
      <c r="G64" s="147">
        <v>625</v>
      </c>
      <c r="H64" s="147">
        <v>2955440</v>
      </c>
      <c r="I64" s="176">
        <v>1297256</v>
      </c>
      <c r="J64" s="151">
        <f t="shared" si="5"/>
        <v>1658184</v>
      </c>
      <c r="K64" s="150">
        <v>0</v>
      </c>
      <c r="L64" s="151">
        <f t="shared" si="6"/>
        <v>1658184</v>
      </c>
      <c r="M64" s="149">
        <v>1554458</v>
      </c>
      <c r="N64" s="147">
        <f t="shared" si="7"/>
        <v>103726</v>
      </c>
      <c r="O64" s="152">
        <f t="shared" si="3"/>
        <v>6.7</v>
      </c>
      <c r="P64" s="296">
        <v>0.519</v>
      </c>
      <c r="Q64" s="296">
        <v>0.542</v>
      </c>
    </row>
    <row r="65" spans="1:17" ht="17.25" customHeight="1">
      <c r="A65" s="493"/>
      <c r="B65" s="175">
        <v>52</v>
      </c>
      <c r="C65" s="175" t="s">
        <v>54</v>
      </c>
      <c r="D65" s="147">
        <v>9037</v>
      </c>
      <c r="E65" s="148">
        <v>2</v>
      </c>
      <c r="F65" s="149">
        <v>3</v>
      </c>
      <c r="G65" s="147">
        <v>515</v>
      </c>
      <c r="H65" s="147">
        <v>1774742</v>
      </c>
      <c r="I65" s="176">
        <v>959942</v>
      </c>
      <c r="J65" s="151">
        <f t="shared" si="5"/>
        <v>814800</v>
      </c>
      <c r="K65" s="150">
        <v>0</v>
      </c>
      <c r="L65" s="151">
        <f t="shared" si="6"/>
        <v>814800</v>
      </c>
      <c r="M65" s="149">
        <v>724964</v>
      </c>
      <c r="N65" s="147">
        <f t="shared" si="7"/>
        <v>89836</v>
      </c>
      <c r="O65" s="152">
        <f t="shared" si="3"/>
        <v>12.4</v>
      </c>
      <c r="P65" s="296">
        <v>0.541</v>
      </c>
      <c r="Q65" s="296">
        <v>0.591</v>
      </c>
    </row>
    <row r="66" spans="1:17" ht="17.25" customHeight="1">
      <c r="A66" s="493"/>
      <c r="B66" s="175">
        <v>53</v>
      </c>
      <c r="C66" s="175" t="s">
        <v>55</v>
      </c>
      <c r="D66" s="147">
        <v>10891</v>
      </c>
      <c r="E66" s="148">
        <v>2</v>
      </c>
      <c r="F66" s="149">
        <v>2</v>
      </c>
      <c r="G66" s="147">
        <v>495</v>
      </c>
      <c r="H66" s="147">
        <v>2368005</v>
      </c>
      <c r="I66" s="176">
        <v>1011358</v>
      </c>
      <c r="J66" s="151">
        <f t="shared" si="5"/>
        <v>1356647</v>
      </c>
      <c r="K66" s="150">
        <v>0</v>
      </c>
      <c r="L66" s="151">
        <f t="shared" si="6"/>
        <v>1356647</v>
      </c>
      <c r="M66" s="149">
        <v>1286258</v>
      </c>
      <c r="N66" s="147">
        <f t="shared" si="7"/>
        <v>70389</v>
      </c>
      <c r="O66" s="152">
        <f t="shared" si="3"/>
        <v>5.5</v>
      </c>
      <c r="P66" s="296">
        <v>0.427</v>
      </c>
      <c r="Q66" s="296">
        <v>0.452</v>
      </c>
    </row>
    <row r="67" spans="1:17" ht="17.25" customHeight="1">
      <c r="A67" s="493"/>
      <c r="B67" s="175">
        <v>54</v>
      </c>
      <c r="C67" s="175" t="s">
        <v>56</v>
      </c>
      <c r="D67" s="147">
        <v>7910</v>
      </c>
      <c r="E67" s="148">
        <v>2</v>
      </c>
      <c r="F67" s="149">
        <v>3</v>
      </c>
      <c r="G67" s="147">
        <v>511</v>
      </c>
      <c r="H67" s="147">
        <v>1803063</v>
      </c>
      <c r="I67" s="176">
        <v>776985</v>
      </c>
      <c r="J67" s="151">
        <f t="shared" si="5"/>
        <v>1026078</v>
      </c>
      <c r="K67" s="150">
        <v>0</v>
      </c>
      <c r="L67" s="151">
        <f t="shared" si="6"/>
        <v>1026078</v>
      </c>
      <c r="M67" s="149">
        <v>941359</v>
      </c>
      <c r="N67" s="147">
        <f t="shared" si="7"/>
        <v>84719</v>
      </c>
      <c r="O67" s="152">
        <f t="shared" si="3"/>
        <v>9</v>
      </c>
      <c r="P67" s="296">
        <v>0.431</v>
      </c>
      <c r="Q67" s="296">
        <v>0.461</v>
      </c>
    </row>
    <row r="68" spans="1:17" ht="17.25" customHeight="1">
      <c r="A68" s="493"/>
      <c r="B68" s="177">
        <v>55</v>
      </c>
      <c r="C68" s="177" t="s">
        <v>232</v>
      </c>
      <c r="D68" s="154">
        <v>13432</v>
      </c>
      <c r="E68" s="155">
        <v>2</v>
      </c>
      <c r="F68" s="156">
        <v>2</v>
      </c>
      <c r="G68" s="154">
        <v>425</v>
      </c>
      <c r="H68" s="154">
        <v>3767651</v>
      </c>
      <c r="I68" s="178">
        <v>1182416</v>
      </c>
      <c r="J68" s="158">
        <f t="shared" si="5"/>
        <v>2585235</v>
      </c>
      <c r="K68" s="157">
        <v>0</v>
      </c>
      <c r="L68" s="158">
        <f t="shared" si="6"/>
        <v>2585235</v>
      </c>
      <c r="M68" s="156">
        <v>2533360</v>
      </c>
      <c r="N68" s="154">
        <f t="shared" si="7"/>
        <v>51875</v>
      </c>
      <c r="O68" s="159">
        <f t="shared" si="3"/>
        <v>2</v>
      </c>
      <c r="P68" s="297">
        <v>0.351</v>
      </c>
      <c r="Q68" s="297">
        <v>0.367</v>
      </c>
    </row>
    <row r="69" spans="1:17" ht="17.25" customHeight="1">
      <c r="A69" s="493"/>
      <c r="B69" s="175">
        <v>56</v>
      </c>
      <c r="C69" s="175" t="s">
        <v>59</v>
      </c>
      <c r="D69" s="147">
        <v>3346</v>
      </c>
      <c r="E69" s="148">
        <v>2</v>
      </c>
      <c r="F69" s="149">
        <v>2</v>
      </c>
      <c r="G69" s="147">
        <v>490</v>
      </c>
      <c r="H69" s="147">
        <v>1218819</v>
      </c>
      <c r="I69" s="176">
        <v>257639</v>
      </c>
      <c r="J69" s="151">
        <f t="shared" si="5"/>
        <v>961180</v>
      </c>
      <c r="K69" s="150">
        <v>0</v>
      </c>
      <c r="L69" s="151">
        <f t="shared" si="6"/>
        <v>961180</v>
      </c>
      <c r="M69" s="149">
        <v>963462</v>
      </c>
      <c r="N69" s="147">
        <f t="shared" si="7"/>
        <v>-2282</v>
      </c>
      <c r="O69" s="152">
        <f t="shared" si="3"/>
        <v>-0.2</v>
      </c>
      <c r="P69" s="296">
        <v>0.212</v>
      </c>
      <c r="Q69" s="296">
        <v>0.222</v>
      </c>
    </row>
    <row r="70" spans="1:17" ht="17.25" customHeight="1">
      <c r="A70" s="493"/>
      <c r="B70" s="175">
        <v>57</v>
      </c>
      <c r="C70" s="175" t="s">
        <v>60</v>
      </c>
      <c r="D70" s="147">
        <v>11607</v>
      </c>
      <c r="E70" s="148">
        <v>2</v>
      </c>
      <c r="F70" s="149">
        <v>2</v>
      </c>
      <c r="G70" s="147">
        <v>486</v>
      </c>
      <c r="H70" s="147">
        <v>2370914</v>
      </c>
      <c r="I70" s="176">
        <v>1796087</v>
      </c>
      <c r="J70" s="151">
        <f t="shared" si="5"/>
        <v>574827</v>
      </c>
      <c r="K70" s="150">
        <v>0</v>
      </c>
      <c r="L70" s="151">
        <f t="shared" si="6"/>
        <v>574827</v>
      </c>
      <c r="M70" s="149">
        <v>333355</v>
      </c>
      <c r="N70" s="147">
        <f t="shared" si="7"/>
        <v>241472</v>
      </c>
      <c r="O70" s="152">
        <f t="shared" si="3"/>
        <v>72.4</v>
      </c>
      <c r="P70" s="296">
        <v>0.758</v>
      </c>
      <c r="Q70" s="296">
        <v>0.807</v>
      </c>
    </row>
    <row r="71" spans="1:17" ht="17.25" customHeight="1">
      <c r="A71" s="493"/>
      <c r="B71" s="175">
        <v>58</v>
      </c>
      <c r="C71" s="175" t="s">
        <v>233</v>
      </c>
      <c r="D71" s="147">
        <v>14469</v>
      </c>
      <c r="E71" s="148">
        <v>2</v>
      </c>
      <c r="F71" s="149">
        <v>2</v>
      </c>
      <c r="G71" s="147">
        <v>480</v>
      </c>
      <c r="H71" s="147">
        <v>3184811</v>
      </c>
      <c r="I71" s="176">
        <v>1646020</v>
      </c>
      <c r="J71" s="151">
        <f t="shared" si="5"/>
        <v>1538791</v>
      </c>
      <c r="K71" s="150">
        <v>0</v>
      </c>
      <c r="L71" s="151">
        <f t="shared" si="6"/>
        <v>1538791</v>
      </c>
      <c r="M71" s="149">
        <v>1380132</v>
      </c>
      <c r="N71" s="147">
        <f t="shared" si="7"/>
        <v>158659</v>
      </c>
      <c r="O71" s="152">
        <f t="shared" si="3"/>
        <v>11.5</v>
      </c>
      <c r="P71" s="296">
        <v>0.562</v>
      </c>
      <c r="Q71" s="296">
        <v>0.588</v>
      </c>
    </row>
    <row r="72" spans="1:17" ht="17.25" customHeight="1">
      <c r="A72" s="493"/>
      <c r="B72" s="175">
        <v>59</v>
      </c>
      <c r="C72" s="175" t="s">
        <v>64</v>
      </c>
      <c r="D72" s="147">
        <v>30990</v>
      </c>
      <c r="E72" s="148">
        <v>2</v>
      </c>
      <c r="F72" s="149">
        <v>3</v>
      </c>
      <c r="G72" s="147">
        <v>526</v>
      </c>
      <c r="H72" s="147">
        <v>4355606</v>
      </c>
      <c r="I72" s="176">
        <v>3371509</v>
      </c>
      <c r="J72" s="151">
        <f t="shared" si="5"/>
        <v>984097</v>
      </c>
      <c r="K72" s="150">
        <v>0</v>
      </c>
      <c r="L72" s="151">
        <f t="shared" si="6"/>
        <v>984097</v>
      </c>
      <c r="M72" s="149">
        <v>909605</v>
      </c>
      <c r="N72" s="147">
        <f t="shared" si="7"/>
        <v>74492</v>
      </c>
      <c r="O72" s="152">
        <f>IF(M72=0,IF(L72=0,"－　","皆増　"),IF(L72=0,"皆減　",ROUND(N72/M72*100,1)))</f>
        <v>8.2</v>
      </c>
      <c r="P72" s="296">
        <v>0.774</v>
      </c>
      <c r="Q72" s="296">
        <v>0.803</v>
      </c>
    </row>
    <row r="73" spans="1:17" ht="17.25" customHeight="1">
      <c r="A73" s="493"/>
      <c r="B73" s="177">
        <v>60</v>
      </c>
      <c r="C73" s="177" t="s">
        <v>70</v>
      </c>
      <c r="D73" s="154">
        <v>35776</v>
      </c>
      <c r="E73" s="155">
        <v>2</v>
      </c>
      <c r="F73" s="156">
        <v>3</v>
      </c>
      <c r="G73" s="154">
        <v>517</v>
      </c>
      <c r="H73" s="154">
        <v>5399051</v>
      </c>
      <c r="I73" s="178">
        <v>3905266</v>
      </c>
      <c r="J73" s="158">
        <f t="shared" si="5"/>
        <v>1493785</v>
      </c>
      <c r="K73" s="157">
        <v>0</v>
      </c>
      <c r="L73" s="158">
        <f t="shared" si="6"/>
        <v>1493785</v>
      </c>
      <c r="M73" s="156">
        <v>1527043</v>
      </c>
      <c r="N73" s="154">
        <f t="shared" si="7"/>
        <v>-33258</v>
      </c>
      <c r="O73" s="159">
        <f t="shared" si="3"/>
        <v>-2.2</v>
      </c>
      <c r="P73" s="297">
        <v>0.723</v>
      </c>
      <c r="Q73" s="297">
        <v>0.728</v>
      </c>
    </row>
    <row r="74" spans="1:17" ht="17.25" customHeight="1">
      <c r="A74" s="493"/>
      <c r="B74" s="175">
        <v>61</v>
      </c>
      <c r="C74" s="175" t="s">
        <v>75</v>
      </c>
      <c r="D74" s="147">
        <v>33636</v>
      </c>
      <c r="E74" s="148">
        <v>2</v>
      </c>
      <c r="F74" s="149">
        <v>6</v>
      </c>
      <c r="G74" s="147">
        <v>783</v>
      </c>
      <c r="H74" s="147">
        <v>4887144</v>
      </c>
      <c r="I74" s="176">
        <v>3067234</v>
      </c>
      <c r="J74" s="151">
        <f t="shared" si="5"/>
        <v>1819910</v>
      </c>
      <c r="K74" s="150">
        <v>0</v>
      </c>
      <c r="L74" s="151">
        <f t="shared" si="6"/>
        <v>1819910</v>
      </c>
      <c r="M74" s="149">
        <v>1742556</v>
      </c>
      <c r="N74" s="147">
        <f t="shared" si="7"/>
        <v>77354</v>
      </c>
      <c r="O74" s="152">
        <f t="shared" si="3"/>
        <v>4.4</v>
      </c>
      <c r="P74" s="296">
        <v>0.628</v>
      </c>
      <c r="Q74" s="296">
        <v>0.649</v>
      </c>
    </row>
    <row r="75" spans="1:17" ht="17.25" customHeight="1">
      <c r="A75" s="493"/>
      <c r="B75" s="175">
        <v>62</v>
      </c>
      <c r="C75" s="175" t="s">
        <v>76</v>
      </c>
      <c r="D75" s="147">
        <v>50271</v>
      </c>
      <c r="E75" s="148">
        <v>2</v>
      </c>
      <c r="F75" s="149">
        <v>7</v>
      </c>
      <c r="G75" s="147">
        <v>805</v>
      </c>
      <c r="H75" s="147">
        <v>6539369</v>
      </c>
      <c r="I75" s="176">
        <v>5481672</v>
      </c>
      <c r="J75" s="151">
        <f t="shared" si="5"/>
        <v>1057697</v>
      </c>
      <c r="K75" s="150">
        <v>0</v>
      </c>
      <c r="L75" s="151">
        <f t="shared" si="6"/>
        <v>1057697</v>
      </c>
      <c r="M75" s="149">
        <v>1058954</v>
      </c>
      <c r="N75" s="147">
        <f t="shared" si="7"/>
        <v>-1257</v>
      </c>
      <c r="O75" s="152">
        <f t="shared" si="3"/>
        <v>-0.1</v>
      </c>
      <c r="P75" s="296">
        <v>0.838</v>
      </c>
      <c r="Q75" s="296">
        <v>0.856</v>
      </c>
    </row>
    <row r="76" spans="1:17" ht="17.25" customHeight="1">
      <c r="A76" s="493"/>
      <c r="B76" s="175">
        <v>63</v>
      </c>
      <c r="C76" s="175" t="s">
        <v>80</v>
      </c>
      <c r="D76" s="147">
        <v>46883</v>
      </c>
      <c r="E76" s="148">
        <v>2</v>
      </c>
      <c r="F76" s="149">
        <v>6</v>
      </c>
      <c r="G76" s="147">
        <v>764</v>
      </c>
      <c r="H76" s="147">
        <v>6438752</v>
      </c>
      <c r="I76" s="176">
        <v>4728203</v>
      </c>
      <c r="J76" s="151">
        <f t="shared" si="5"/>
        <v>1710549</v>
      </c>
      <c r="K76" s="150">
        <v>0</v>
      </c>
      <c r="L76" s="151">
        <f t="shared" si="6"/>
        <v>1710549</v>
      </c>
      <c r="M76" s="149">
        <v>1655055</v>
      </c>
      <c r="N76" s="147">
        <f t="shared" si="7"/>
        <v>55494</v>
      </c>
      <c r="O76" s="152">
        <f t="shared" si="3"/>
        <v>3.4</v>
      </c>
      <c r="P76" s="296">
        <v>0.734</v>
      </c>
      <c r="Q76" s="296">
        <v>0.752</v>
      </c>
    </row>
    <row r="77" spans="1:17" ht="17.25" customHeight="1" thickBot="1">
      <c r="A77" s="493"/>
      <c r="B77" s="177">
        <v>64</v>
      </c>
      <c r="C77" s="175" t="s">
        <v>81</v>
      </c>
      <c r="D77" s="147">
        <v>31160</v>
      </c>
      <c r="E77" s="148">
        <v>2</v>
      </c>
      <c r="F77" s="149">
        <v>7</v>
      </c>
      <c r="G77" s="147">
        <v>832</v>
      </c>
      <c r="H77" s="147">
        <v>4370736</v>
      </c>
      <c r="I77" s="176">
        <v>2809346</v>
      </c>
      <c r="J77" s="151">
        <f t="shared" si="5"/>
        <v>1561390</v>
      </c>
      <c r="K77" s="150">
        <v>0</v>
      </c>
      <c r="L77" s="151">
        <f t="shared" si="6"/>
        <v>1561390</v>
      </c>
      <c r="M77" s="149">
        <v>1480360</v>
      </c>
      <c r="N77" s="147">
        <f t="shared" si="7"/>
        <v>81030</v>
      </c>
      <c r="O77" s="159">
        <f>IF(M77=0,IF(L77=0,"－　","皆増　"),IF(L77=0,"皆減　",ROUND(N77/M77*100,1)))</f>
        <v>5.5</v>
      </c>
      <c r="P77" s="296">
        <v>0.643</v>
      </c>
      <c r="Q77" s="296">
        <v>0.66</v>
      </c>
    </row>
    <row r="78" spans="1:17" ht="20.25" customHeight="1" thickBot="1" thickTop="1">
      <c r="A78" s="493"/>
      <c r="B78" s="179"/>
      <c r="C78" s="179" t="s">
        <v>278</v>
      </c>
      <c r="D78" s="180">
        <f>SUM(D54:D77)</f>
        <v>572174</v>
      </c>
      <c r="E78" s="181"/>
      <c r="F78" s="182"/>
      <c r="G78" s="180"/>
      <c r="H78" s="180">
        <f aca="true" t="shared" si="8" ref="H78:N78">SUM(H54:H77)</f>
        <v>90748839</v>
      </c>
      <c r="I78" s="183">
        <f t="shared" si="8"/>
        <v>61992164</v>
      </c>
      <c r="J78" s="184">
        <v>28915050</v>
      </c>
      <c r="K78" s="185">
        <f t="shared" si="8"/>
        <v>0</v>
      </c>
      <c r="L78" s="184">
        <f t="shared" si="8"/>
        <v>28915050</v>
      </c>
      <c r="M78" s="182">
        <v>27456148</v>
      </c>
      <c r="N78" s="180">
        <f t="shared" si="8"/>
        <v>1458902</v>
      </c>
      <c r="O78" s="186">
        <f>IF(M78=0,IF(L78=0,"－　","皆増　"),IF(L78=0,"皆減　",ROUND(N78/M78*100,1)))</f>
        <v>5.3</v>
      </c>
      <c r="P78" s="180"/>
      <c r="Q78" s="180"/>
    </row>
    <row r="79" spans="1:18" ht="20.25" customHeight="1" thickBot="1" thickTop="1">
      <c r="A79" s="493"/>
      <c r="B79" s="187"/>
      <c r="C79" s="187" t="s">
        <v>279</v>
      </c>
      <c r="D79" s="154">
        <f>SUM(D46,D78)</f>
        <v>7194957</v>
      </c>
      <c r="E79" s="139"/>
      <c r="F79" s="156"/>
      <c r="G79" s="154"/>
      <c r="H79" s="154">
        <f>SUM(H46,H78)</f>
        <v>981429235</v>
      </c>
      <c r="I79" s="178">
        <f>SUM(I46,I78)</f>
        <v>840452852</v>
      </c>
      <c r="J79" s="188">
        <f>SUM(J46,J78)</f>
        <v>144902100</v>
      </c>
      <c r="K79" s="157">
        <f>SUM(K46,K78)</f>
        <v>0</v>
      </c>
      <c r="L79" s="188">
        <f>SUM(L46,L78)</f>
        <v>144902100</v>
      </c>
      <c r="M79" s="156">
        <v>130138043</v>
      </c>
      <c r="N79" s="154">
        <f>SUM(N46,N78)</f>
        <v>14764057</v>
      </c>
      <c r="O79" s="189">
        <f>IF(M79=0,IF(L79=0,"－　","皆増　"),IF(L79=0,"皆減　",ROUND(N79/M79*100,1)))</f>
        <v>11.3</v>
      </c>
      <c r="P79" s="154"/>
      <c r="Q79" s="154"/>
      <c r="R79" s="294"/>
    </row>
    <row r="80" spans="1:17" ht="14.25">
      <c r="A80" s="493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1"/>
      <c r="O80" s="190"/>
      <c r="P80" s="130"/>
      <c r="Q80" s="130"/>
    </row>
    <row r="81" spans="1:17" ht="18.75" customHeight="1">
      <c r="A81" s="493"/>
      <c r="B81" s="130" t="s">
        <v>406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1"/>
      <c r="O81" s="191"/>
      <c r="P81" s="130"/>
      <c r="Q81" s="130"/>
    </row>
    <row r="82" spans="1:17" ht="15.75" customHeight="1">
      <c r="A82" s="493"/>
      <c r="B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1"/>
      <c r="O82" s="191"/>
      <c r="P82" s="130"/>
      <c r="Q82" s="130"/>
    </row>
    <row r="83" spans="1:15" ht="15.75" customHeight="1">
      <c r="A83" s="493"/>
      <c r="O83" s="129"/>
    </row>
    <row r="84" ht="24.75" customHeight="1">
      <c r="A84" s="493"/>
    </row>
    <row r="85" ht="24.75" customHeight="1">
      <c r="A85" s="493"/>
    </row>
    <row r="86" ht="24.75" customHeight="1">
      <c r="A86" s="493"/>
    </row>
    <row r="87" ht="24.75" customHeight="1">
      <c r="A87" s="493"/>
    </row>
    <row r="88" ht="18" customHeight="1">
      <c r="A88" s="493"/>
    </row>
    <row r="89" ht="18" customHeight="1">
      <c r="A89" s="493"/>
    </row>
    <row r="90" ht="18" customHeight="1">
      <c r="A90" s="493"/>
    </row>
    <row r="91" ht="18" customHeight="1">
      <c r="A91" s="493"/>
    </row>
    <row r="92" ht="18" customHeight="1">
      <c r="A92" s="493"/>
    </row>
    <row r="93" ht="18" customHeight="1">
      <c r="A93" s="493"/>
    </row>
    <row r="94" ht="18" customHeight="1">
      <c r="A94" s="493"/>
    </row>
    <row r="95" ht="18" customHeight="1">
      <c r="A95" s="457"/>
    </row>
  </sheetData>
  <sheetProtection/>
  <mergeCells count="8">
    <mergeCell ref="A49:A94"/>
    <mergeCell ref="A1:A48"/>
    <mergeCell ref="E4:F4"/>
    <mergeCell ref="B3:B5"/>
    <mergeCell ref="B1:L1"/>
    <mergeCell ref="B51:B53"/>
    <mergeCell ref="E52:F52"/>
    <mergeCell ref="B49:L49"/>
  </mergeCells>
  <printOptions/>
  <pageMargins left="0.3937007874015748" right="0.3937007874015748" top="0.5905511811023623" bottom="0.1968503937007874" header="0.3937007874015748" footer="0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7" customWidth="1"/>
    <col min="2" max="2" width="23.69921875" style="67" customWidth="1"/>
    <col min="3" max="5" width="14.8984375" style="67" customWidth="1"/>
    <col min="6" max="6" width="9.69921875" style="69" customWidth="1"/>
    <col min="7" max="16384" width="9" style="67" customWidth="1"/>
  </cols>
  <sheetData>
    <row r="1" ht="12">
      <c r="B1" s="68" t="s">
        <v>289</v>
      </c>
    </row>
    <row r="2" spans="2:6" ht="12.75" customHeight="1">
      <c r="B2" s="70" t="s">
        <v>129</v>
      </c>
      <c r="F2" s="195" t="s">
        <v>235</v>
      </c>
    </row>
    <row r="3" spans="2:6" ht="10.5" customHeight="1">
      <c r="B3" s="500" t="s">
        <v>130</v>
      </c>
      <c r="C3" s="502" t="s">
        <v>236</v>
      </c>
      <c r="D3" s="503"/>
      <c r="E3" s="503"/>
      <c r="F3" s="504"/>
    </row>
    <row r="4" spans="2:6" ht="10.5" customHeight="1">
      <c r="B4" s="501"/>
      <c r="C4" s="196" t="s">
        <v>313</v>
      </c>
      <c r="D4" s="196" t="s">
        <v>306</v>
      </c>
      <c r="E4" s="197" t="s">
        <v>131</v>
      </c>
      <c r="F4" s="198" t="s">
        <v>132</v>
      </c>
    </row>
    <row r="5" spans="2:6" ht="12.75" customHeight="1">
      <c r="B5" s="199" t="s">
        <v>133</v>
      </c>
      <c r="C5" s="200">
        <v>89681924</v>
      </c>
      <c r="D5" s="200">
        <v>90079073</v>
      </c>
      <c r="E5" s="200">
        <f>C5-D5</f>
        <v>-397149</v>
      </c>
      <c r="F5" s="201">
        <f>IF(E5=0,0,IF(D5=0,"　　 皆増",IF(C5=0,"　　 皆減",ROUND(E5/D5*100,1))))</f>
        <v>-0.4</v>
      </c>
    </row>
    <row r="6" spans="2:6" ht="10.5">
      <c r="B6" s="202" t="s">
        <v>239</v>
      </c>
      <c r="C6" s="203">
        <v>17170184</v>
      </c>
      <c r="D6" s="203">
        <v>17629377</v>
      </c>
      <c r="E6" s="203">
        <f>C6-D6</f>
        <v>-459193</v>
      </c>
      <c r="F6" s="204">
        <f>IF(E6=0,0,IF(D6=0,"　　 皆増",IF(C6=0,"　　 皆減",ROUND(E6/D6*100,1))))</f>
        <v>-2.6</v>
      </c>
    </row>
    <row r="7" spans="2:6" ht="10.5">
      <c r="B7" s="202" t="s">
        <v>240</v>
      </c>
      <c r="C7" s="203">
        <v>27832053</v>
      </c>
      <c r="D7" s="203">
        <v>29855840</v>
      </c>
      <c r="E7" s="203">
        <f>C7-D7</f>
        <v>-2023787</v>
      </c>
      <c r="F7" s="204">
        <f>IF(E7=0,0,IF(D7=0,"　　 皆増",IF(C7=0,"　　 皆減",ROUND(E7/D7*100,1))))</f>
        <v>-6.8</v>
      </c>
    </row>
    <row r="8" spans="2:6" ht="10.5">
      <c r="B8" s="202" t="s">
        <v>134</v>
      </c>
      <c r="C8" s="205">
        <v>0</v>
      </c>
      <c r="D8" s="205">
        <v>0</v>
      </c>
      <c r="E8" s="205" t="s">
        <v>247</v>
      </c>
      <c r="F8" s="205" t="s">
        <v>247</v>
      </c>
    </row>
    <row r="9" spans="2:6" ht="10.5">
      <c r="B9" s="202" t="s">
        <v>135</v>
      </c>
      <c r="C9" s="205">
        <v>0</v>
      </c>
      <c r="D9" s="205">
        <v>0</v>
      </c>
      <c r="E9" s="205" t="s">
        <v>247</v>
      </c>
      <c r="F9" s="205" t="s">
        <v>247</v>
      </c>
    </row>
    <row r="10" spans="2:6" ht="10.5">
      <c r="B10" s="202" t="s">
        <v>136</v>
      </c>
      <c r="C10" s="203">
        <v>8301442</v>
      </c>
      <c r="D10" s="203">
        <v>8701573</v>
      </c>
      <c r="E10" s="203">
        <f aca="true" t="shared" si="0" ref="E10:E57">C10-D10</f>
        <v>-400131</v>
      </c>
      <c r="F10" s="206">
        <f aca="true" t="shared" si="1" ref="F10:F57">IF(E10=0,0,IF(D10=0,"　　 皆増",IF(C10=0,"　　 皆減",ROUND(E10/D10*100,1))))</f>
        <v>-4.6</v>
      </c>
    </row>
    <row r="11" spans="2:6" ht="11.25" customHeight="1">
      <c r="B11" s="202" t="s">
        <v>137</v>
      </c>
      <c r="C11" s="203">
        <v>5553093</v>
      </c>
      <c r="D11" s="203">
        <v>5676135</v>
      </c>
      <c r="E11" s="203">
        <f t="shared" si="0"/>
        <v>-123042</v>
      </c>
      <c r="F11" s="206">
        <f t="shared" si="1"/>
        <v>-2.2</v>
      </c>
    </row>
    <row r="12" spans="2:6" ht="11.25" customHeight="1">
      <c r="B12" s="202" t="s">
        <v>138</v>
      </c>
      <c r="C12" s="203">
        <v>1117207</v>
      </c>
      <c r="D12" s="203">
        <v>1106746</v>
      </c>
      <c r="E12" s="203">
        <f>C12-D12</f>
        <v>10461</v>
      </c>
      <c r="F12" s="207">
        <f t="shared" si="1"/>
        <v>0.9</v>
      </c>
    </row>
    <row r="13" spans="2:6" ht="10.5">
      <c r="B13" s="202" t="s">
        <v>139</v>
      </c>
      <c r="C13" s="203">
        <v>13042278</v>
      </c>
      <c r="D13" s="203">
        <v>13849031</v>
      </c>
      <c r="E13" s="203">
        <f t="shared" si="0"/>
        <v>-806753</v>
      </c>
      <c r="F13" s="206">
        <f t="shared" si="1"/>
        <v>-5.8</v>
      </c>
    </row>
    <row r="14" spans="2:6" ht="10.5">
      <c r="B14" s="202" t="s">
        <v>140</v>
      </c>
      <c r="C14" s="203">
        <v>15037505</v>
      </c>
      <c r="D14" s="203">
        <v>16123653</v>
      </c>
      <c r="E14" s="203">
        <f t="shared" si="0"/>
        <v>-1086148</v>
      </c>
      <c r="F14" s="206">
        <f t="shared" si="1"/>
        <v>-6.7</v>
      </c>
    </row>
    <row r="15" spans="2:6" ht="10.5">
      <c r="B15" s="202" t="s">
        <v>141</v>
      </c>
      <c r="C15" s="203">
        <f>SUM(C6:C14)</f>
        <v>88053762</v>
      </c>
      <c r="D15" s="203">
        <f>SUM(D6:D14)</f>
        <v>92942355</v>
      </c>
      <c r="E15" s="203">
        <f t="shared" si="0"/>
        <v>-4888593</v>
      </c>
      <c r="F15" s="206">
        <f t="shared" si="1"/>
        <v>-5.3</v>
      </c>
    </row>
    <row r="16" spans="2:6" ht="10.5">
      <c r="B16" s="208" t="s">
        <v>142</v>
      </c>
      <c r="C16" s="209">
        <v>17099043</v>
      </c>
      <c r="D16" s="209">
        <v>17319159</v>
      </c>
      <c r="E16" s="209">
        <f t="shared" si="0"/>
        <v>-220116</v>
      </c>
      <c r="F16" s="210">
        <f t="shared" si="1"/>
        <v>-1.3</v>
      </c>
    </row>
    <row r="17" spans="2:6" ht="10.5">
      <c r="B17" s="202" t="s">
        <v>143</v>
      </c>
      <c r="C17" s="203">
        <v>14911657</v>
      </c>
      <c r="D17" s="203">
        <v>15220380</v>
      </c>
      <c r="E17" s="203">
        <f t="shared" si="0"/>
        <v>-308723</v>
      </c>
      <c r="F17" s="206">
        <f t="shared" si="1"/>
        <v>-2</v>
      </c>
    </row>
    <row r="18" spans="2:6" ht="10.5">
      <c r="B18" s="202" t="s">
        <v>144</v>
      </c>
      <c r="C18" s="203">
        <v>7925357</v>
      </c>
      <c r="D18" s="203">
        <v>7979769</v>
      </c>
      <c r="E18" s="203">
        <f t="shared" si="0"/>
        <v>-54412</v>
      </c>
      <c r="F18" s="206">
        <f t="shared" si="1"/>
        <v>-0.7</v>
      </c>
    </row>
    <row r="19" spans="2:6" ht="10.5">
      <c r="B19" s="202" t="s">
        <v>145</v>
      </c>
      <c r="C19" s="203">
        <v>7873929</v>
      </c>
      <c r="D19" s="203">
        <v>7955470</v>
      </c>
      <c r="E19" s="203">
        <f t="shared" si="0"/>
        <v>-81541</v>
      </c>
      <c r="F19" s="206">
        <f t="shared" si="1"/>
        <v>-1</v>
      </c>
    </row>
    <row r="20" spans="2:6" ht="10.5">
      <c r="B20" s="202" t="s">
        <v>146</v>
      </c>
      <c r="C20" s="203">
        <v>8973024</v>
      </c>
      <c r="D20" s="203">
        <v>9610540</v>
      </c>
      <c r="E20" s="203">
        <f t="shared" si="0"/>
        <v>-637516</v>
      </c>
      <c r="F20" s="206">
        <f t="shared" si="1"/>
        <v>-6.6</v>
      </c>
    </row>
    <row r="21" spans="2:6" ht="10.5">
      <c r="B21" s="202" t="s">
        <v>144</v>
      </c>
      <c r="C21" s="203">
        <v>4303080</v>
      </c>
      <c r="D21" s="203">
        <v>4308296</v>
      </c>
      <c r="E21" s="203">
        <f t="shared" si="0"/>
        <v>-5216</v>
      </c>
      <c r="F21" s="206">
        <f t="shared" si="1"/>
        <v>-0.1</v>
      </c>
    </row>
    <row r="22" spans="2:6" ht="10.5">
      <c r="B22" s="202" t="s">
        <v>258</v>
      </c>
      <c r="C22" s="203">
        <v>3873432</v>
      </c>
      <c r="D22" s="203">
        <v>3819612</v>
      </c>
      <c r="E22" s="203">
        <f t="shared" si="0"/>
        <v>53820</v>
      </c>
      <c r="F22" s="206">
        <f t="shared" si="1"/>
        <v>1.4</v>
      </c>
    </row>
    <row r="23" spans="2:6" ht="10.5">
      <c r="B23" s="202" t="s">
        <v>259</v>
      </c>
      <c r="C23" s="203">
        <v>665443</v>
      </c>
      <c r="D23" s="203">
        <v>669183</v>
      </c>
      <c r="E23" s="203">
        <f t="shared" si="0"/>
        <v>-3740</v>
      </c>
      <c r="F23" s="206">
        <f t="shared" si="1"/>
        <v>-0.6</v>
      </c>
    </row>
    <row r="24" spans="2:6" ht="10.5">
      <c r="B24" s="202" t="s">
        <v>260</v>
      </c>
      <c r="C24" s="203">
        <v>42797744</v>
      </c>
      <c r="D24" s="203">
        <v>42803733</v>
      </c>
      <c r="E24" s="203">
        <f t="shared" si="0"/>
        <v>-5989</v>
      </c>
      <c r="F24" s="206">
        <f t="shared" si="1"/>
        <v>0</v>
      </c>
    </row>
    <row r="25" spans="2:6" ht="10.5">
      <c r="B25" s="202" t="s">
        <v>261</v>
      </c>
      <c r="C25" s="203">
        <v>1683410</v>
      </c>
      <c r="D25" s="203">
        <v>1743030</v>
      </c>
      <c r="E25" s="203">
        <f t="shared" si="0"/>
        <v>-59620</v>
      </c>
      <c r="F25" s="206">
        <f t="shared" si="1"/>
        <v>-3.4</v>
      </c>
    </row>
    <row r="26" spans="1:6" ht="10.5">
      <c r="A26" s="67" t="s">
        <v>147</v>
      </c>
      <c r="B26" s="211" t="s">
        <v>148</v>
      </c>
      <c r="C26" s="212">
        <f>SUM(C16:C25)</f>
        <v>110106119</v>
      </c>
      <c r="D26" s="212">
        <f>SUM(D16:D25)</f>
        <v>111429172</v>
      </c>
      <c r="E26" s="212">
        <f t="shared" si="0"/>
        <v>-1323053</v>
      </c>
      <c r="F26" s="213">
        <f t="shared" si="1"/>
        <v>-1.2</v>
      </c>
    </row>
    <row r="27" spans="2:6" ht="10.5">
      <c r="B27" s="202" t="s">
        <v>149</v>
      </c>
      <c r="C27" s="203">
        <v>44886920</v>
      </c>
      <c r="D27" s="203">
        <v>37835343</v>
      </c>
      <c r="E27" s="203">
        <f t="shared" si="0"/>
        <v>7051577</v>
      </c>
      <c r="F27" s="206">
        <f t="shared" si="1"/>
        <v>18.6</v>
      </c>
    </row>
    <row r="28" spans="2:6" ht="10.5">
      <c r="B28" s="202" t="s">
        <v>150</v>
      </c>
      <c r="C28" s="203">
        <v>118787670</v>
      </c>
      <c r="D28" s="203">
        <v>109392718</v>
      </c>
      <c r="E28" s="203">
        <f t="shared" si="0"/>
        <v>9394952</v>
      </c>
      <c r="F28" s="206">
        <f t="shared" si="1"/>
        <v>8.6</v>
      </c>
    </row>
    <row r="29" spans="2:6" ht="10.5">
      <c r="B29" s="202" t="s">
        <v>151</v>
      </c>
      <c r="C29" s="203">
        <v>59192859</v>
      </c>
      <c r="D29" s="203">
        <v>54146281</v>
      </c>
      <c r="E29" s="203">
        <f t="shared" si="0"/>
        <v>5046578</v>
      </c>
      <c r="F29" s="206">
        <f t="shared" si="1"/>
        <v>9.3</v>
      </c>
    </row>
    <row r="30" spans="2:6" ht="10.5">
      <c r="B30" s="202" t="s">
        <v>262</v>
      </c>
      <c r="C30" s="203">
        <v>78143655</v>
      </c>
      <c r="D30" s="203">
        <v>73826535</v>
      </c>
      <c r="E30" s="203">
        <f t="shared" si="0"/>
        <v>4317120</v>
      </c>
      <c r="F30" s="206">
        <f t="shared" si="1"/>
        <v>5.8</v>
      </c>
    </row>
    <row r="31" spans="2:6" ht="10.5">
      <c r="B31" s="214" t="s">
        <v>263</v>
      </c>
      <c r="C31" s="203">
        <v>46241224</v>
      </c>
      <c r="D31" s="203">
        <v>42879655</v>
      </c>
      <c r="E31" s="203">
        <f t="shared" si="0"/>
        <v>3361569</v>
      </c>
      <c r="F31" s="206">
        <f t="shared" si="1"/>
        <v>7.8</v>
      </c>
    </row>
    <row r="32" spans="2:6" ht="10.5">
      <c r="B32" s="202" t="s">
        <v>152</v>
      </c>
      <c r="C32" s="203">
        <v>54049114</v>
      </c>
      <c r="D32" s="203">
        <v>56622426</v>
      </c>
      <c r="E32" s="203">
        <f t="shared" si="0"/>
        <v>-2573312</v>
      </c>
      <c r="F32" s="206">
        <f t="shared" si="1"/>
        <v>-4.5</v>
      </c>
    </row>
    <row r="33" spans="2:6" ht="10.5">
      <c r="B33" s="202" t="s">
        <v>153</v>
      </c>
      <c r="C33" s="203">
        <f>SUM(C27:C32)</f>
        <v>401301442</v>
      </c>
      <c r="D33" s="203">
        <f>SUM(D27:D32)</f>
        <v>374702958</v>
      </c>
      <c r="E33" s="203">
        <f t="shared" si="0"/>
        <v>26598484</v>
      </c>
      <c r="F33" s="206">
        <f t="shared" si="1"/>
        <v>7.1</v>
      </c>
    </row>
    <row r="34" spans="2:6" ht="10.5">
      <c r="B34" s="208" t="s">
        <v>154</v>
      </c>
      <c r="C34" s="209">
        <v>8505579</v>
      </c>
      <c r="D34" s="209">
        <v>9081539</v>
      </c>
      <c r="E34" s="209">
        <f t="shared" si="0"/>
        <v>-575960</v>
      </c>
      <c r="F34" s="210">
        <f t="shared" si="1"/>
        <v>-6.3</v>
      </c>
    </row>
    <row r="35" spans="2:6" ht="10.5">
      <c r="B35" s="202" t="s">
        <v>264</v>
      </c>
      <c r="C35" s="203">
        <v>451725</v>
      </c>
      <c r="D35" s="203">
        <v>431186</v>
      </c>
      <c r="E35" s="203">
        <f t="shared" si="0"/>
        <v>20539</v>
      </c>
      <c r="F35" s="206">
        <f t="shared" si="1"/>
        <v>4.8</v>
      </c>
    </row>
    <row r="36" spans="2:6" ht="10.5">
      <c r="B36" s="202" t="s">
        <v>155</v>
      </c>
      <c r="C36" s="203">
        <v>12349973</v>
      </c>
      <c r="D36" s="203">
        <v>12510379</v>
      </c>
      <c r="E36" s="203">
        <f t="shared" si="0"/>
        <v>-160406</v>
      </c>
      <c r="F36" s="206">
        <f t="shared" si="1"/>
        <v>-1.3</v>
      </c>
    </row>
    <row r="37" spans="2:6" ht="10.5">
      <c r="B37" s="211" t="s">
        <v>156</v>
      </c>
      <c r="C37" s="212">
        <f>SUM(C34:C36)</f>
        <v>21307277</v>
      </c>
      <c r="D37" s="212">
        <f>SUM(D34:D36)</f>
        <v>22023104</v>
      </c>
      <c r="E37" s="212">
        <f t="shared" si="0"/>
        <v>-715827</v>
      </c>
      <c r="F37" s="213">
        <f t="shared" si="1"/>
        <v>-3.3</v>
      </c>
    </row>
    <row r="38" spans="2:6" ht="10.5">
      <c r="B38" s="202" t="s">
        <v>157</v>
      </c>
      <c r="C38" s="203">
        <v>14576160</v>
      </c>
      <c r="D38" s="203">
        <v>17615244</v>
      </c>
      <c r="E38" s="203">
        <f t="shared" si="0"/>
        <v>-3039084</v>
      </c>
      <c r="F38" s="206">
        <f t="shared" si="1"/>
        <v>-17.3</v>
      </c>
    </row>
    <row r="39" spans="2:6" ht="10.5">
      <c r="B39" s="202" t="s">
        <v>265</v>
      </c>
      <c r="C39" s="203">
        <v>3539283</v>
      </c>
      <c r="D39" s="203">
        <v>3667653</v>
      </c>
      <c r="E39" s="203">
        <f t="shared" si="0"/>
        <v>-128370</v>
      </c>
      <c r="F39" s="206">
        <f t="shared" si="1"/>
        <v>-3.5</v>
      </c>
    </row>
    <row r="40" spans="2:6" ht="10.5">
      <c r="B40" s="202" t="s">
        <v>266</v>
      </c>
      <c r="C40" s="203">
        <v>7821031</v>
      </c>
      <c r="D40" s="203">
        <v>7193059</v>
      </c>
      <c r="E40" s="203">
        <f t="shared" si="0"/>
        <v>627972</v>
      </c>
      <c r="F40" s="206">
        <f t="shared" si="1"/>
        <v>8.7</v>
      </c>
    </row>
    <row r="41" spans="2:6" ht="10.5">
      <c r="B41" s="202" t="s">
        <v>237</v>
      </c>
      <c r="C41" s="203">
        <v>54999382</v>
      </c>
      <c r="D41" s="203">
        <v>59081906</v>
      </c>
      <c r="E41" s="203">
        <f t="shared" si="0"/>
        <v>-4082524</v>
      </c>
      <c r="F41" s="206">
        <f t="shared" si="1"/>
        <v>-6.9</v>
      </c>
    </row>
    <row r="42" spans="2:6" ht="10.5">
      <c r="B42" s="202" t="s">
        <v>158</v>
      </c>
      <c r="C42" s="203">
        <v>2408206</v>
      </c>
      <c r="D42" s="203">
        <v>2399535</v>
      </c>
      <c r="E42" s="203">
        <f t="shared" si="0"/>
        <v>8671</v>
      </c>
      <c r="F42" s="206">
        <f t="shared" si="1"/>
        <v>0.4</v>
      </c>
    </row>
    <row r="43" spans="1:6" ht="10.5">
      <c r="A43" s="78"/>
      <c r="B43" s="202" t="s">
        <v>159</v>
      </c>
      <c r="C43" s="203">
        <f>SUM(C38:C42)</f>
        <v>83344062</v>
      </c>
      <c r="D43" s="203">
        <f>SUM(D38:D42)</f>
        <v>89957397</v>
      </c>
      <c r="E43" s="203">
        <f t="shared" si="0"/>
        <v>-6613335</v>
      </c>
      <c r="F43" s="206">
        <f t="shared" si="1"/>
        <v>-7.4</v>
      </c>
    </row>
    <row r="44" spans="1:6" ht="10.5">
      <c r="A44" s="78"/>
      <c r="B44" s="208" t="s">
        <v>248</v>
      </c>
      <c r="C44" s="209">
        <v>6018831</v>
      </c>
      <c r="D44" s="209">
        <v>7925687</v>
      </c>
      <c r="E44" s="209">
        <f>C44-D44</f>
        <v>-1906856</v>
      </c>
      <c r="F44" s="225">
        <f>IF(E44=0,0,IF(D44=0,"　　 皆増",IF(C44=0,"　　 皆減",ROUND(E44/D44*100,1))))</f>
        <v>-24.1</v>
      </c>
    </row>
    <row r="45" spans="2:6" ht="10.5">
      <c r="B45" s="214" t="s">
        <v>291</v>
      </c>
      <c r="C45" s="203">
        <v>144438</v>
      </c>
      <c r="D45" s="203">
        <v>197673</v>
      </c>
      <c r="E45" s="203">
        <f>C45-D45</f>
        <v>-53235</v>
      </c>
      <c r="F45" s="226">
        <f>IF(E45=0,0,IF(D45=0,"　　 皆増",IF(C45=0,"　　 皆減",ROUND(E45/D45*100,1))))</f>
        <v>-26.9</v>
      </c>
    </row>
    <row r="46" spans="2:6" ht="10.5">
      <c r="B46" s="202" t="s">
        <v>249</v>
      </c>
      <c r="C46" s="203">
        <f>SUM(C44:C45)</f>
        <v>6163269</v>
      </c>
      <c r="D46" s="203">
        <f>SUM(D44:D45)</f>
        <v>8123360</v>
      </c>
      <c r="E46" s="203">
        <f>C46-D46</f>
        <v>-1960091</v>
      </c>
      <c r="F46" s="226">
        <f>IF(E46=0,0,IF(D46=0,"　　 皆増",IF(C46=0,"　　 皆減",ROUND(E46/D46*100,1))))</f>
        <v>-24.1</v>
      </c>
    </row>
    <row r="47" spans="2:6" ht="10.5">
      <c r="B47" s="199" t="s">
        <v>307</v>
      </c>
      <c r="C47" s="200">
        <v>0</v>
      </c>
      <c r="D47" s="200">
        <v>11274181</v>
      </c>
      <c r="E47" s="200">
        <f>C47-D47</f>
        <v>-11274181</v>
      </c>
      <c r="F47" s="263" t="str">
        <f>IF(E47=0,0,IF(D47=0,"　　 皆増",IF(C47=0,"　　 皆減",ROUND(E47/D47*100,1))))</f>
        <v>　　 皆減</v>
      </c>
    </row>
    <row r="48" spans="2:6" ht="10.5">
      <c r="B48" s="199" t="s">
        <v>314</v>
      </c>
      <c r="C48" s="200">
        <v>7311340</v>
      </c>
      <c r="D48" s="200">
        <v>0</v>
      </c>
      <c r="E48" s="200">
        <f>C48-D48</f>
        <v>7311340</v>
      </c>
      <c r="F48" s="263" t="str">
        <f>IF(E48=0,0,IF(D48=0,"　　 皆増",IF(C48=0,"　　 皆減",ROUND(E48/D48*100,1))))</f>
        <v>　　 皆増</v>
      </c>
    </row>
    <row r="49" spans="2:6" ht="12.75" customHeight="1">
      <c r="B49" s="199" t="s">
        <v>160</v>
      </c>
      <c r="C49" s="200">
        <f>C5+C15+C26+C33+C37+C43+C46+C47+C48</f>
        <v>807269195</v>
      </c>
      <c r="D49" s="200">
        <f>D5+D15+D26+D33+D37+D43+D46+D47+D48</f>
        <v>800531600</v>
      </c>
      <c r="E49" s="200">
        <f t="shared" si="0"/>
        <v>6737595</v>
      </c>
      <c r="F49" s="201">
        <f t="shared" si="1"/>
        <v>0.8</v>
      </c>
    </row>
    <row r="50" spans="2:6" ht="12.75" customHeight="1">
      <c r="B50" s="217"/>
      <c r="C50" s="218"/>
      <c r="D50" s="218"/>
      <c r="E50" s="218"/>
      <c r="F50" s="219"/>
    </row>
    <row r="51" spans="2:6" ht="10.5" customHeight="1">
      <c r="B51" s="500" t="s">
        <v>130</v>
      </c>
      <c r="C51" s="502" t="s">
        <v>234</v>
      </c>
      <c r="D51" s="503"/>
      <c r="E51" s="503"/>
      <c r="F51" s="504"/>
    </row>
    <row r="52" spans="2:6" ht="10.5" customHeight="1">
      <c r="B52" s="501"/>
      <c r="C52" s="196" t="s">
        <v>313</v>
      </c>
      <c r="D52" s="196" t="s">
        <v>306</v>
      </c>
      <c r="E52" s="197" t="s">
        <v>131</v>
      </c>
      <c r="F52" s="220" t="s">
        <v>132</v>
      </c>
    </row>
    <row r="53" spans="2:6" ht="10.5">
      <c r="B53" s="202" t="s">
        <v>161</v>
      </c>
      <c r="C53" s="203">
        <v>34048</v>
      </c>
      <c r="D53" s="203">
        <v>42794</v>
      </c>
      <c r="E53" s="203">
        <f t="shared" si="0"/>
        <v>-8746</v>
      </c>
      <c r="F53" s="216">
        <f t="shared" si="1"/>
        <v>-20.4</v>
      </c>
    </row>
    <row r="54" spans="2:6" ht="10.5">
      <c r="B54" s="202" t="s">
        <v>162</v>
      </c>
      <c r="C54" s="203">
        <v>120854</v>
      </c>
      <c r="D54" s="203">
        <v>117153</v>
      </c>
      <c r="E54" s="203">
        <f t="shared" si="0"/>
        <v>3701</v>
      </c>
      <c r="F54" s="216">
        <f t="shared" si="1"/>
        <v>3.2</v>
      </c>
    </row>
    <row r="55" spans="2:6" ht="10.5">
      <c r="B55" s="202" t="s">
        <v>267</v>
      </c>
      <c r="C55" s="203">
        <v>1257257</v>
      </c>
      <c r="D55" s="203">
        <v>1502389</v>
      </c>
      <c r="E55" s="203">
        <f t="shared" si="0"/>
        <v>-245132</v>
      </c>
      <c r="F55" s="216">
        <f t="shared" si="1"/>
        <v>-16.3</v>
      </c>
    </row>
    <row r="56" spans="2:6" ht="10.5">
      <c r="B56" s="202" t="s">
        <v>268</v>
      </c>
      <c r="C56" s="203">
        <v>1908045</v>
      </c>
      <c r="D56" s="203">
        <v>1777813</v>
      </c>
      <c r="E56" s="203">
        <f t="shared" si="0"/>
        <v>130232</v>
      </c>
      <c r="F56" s="216">
        <f t="shared" si="1"/>
        <v>7.3</v>
      </c>
    </row>
    <row r="57" spans="2:6" ht="10.5">
      <c r="B57" s="202" t="s">
        <v>269</v>
      </c>
      <c r="C57" s="203">
        <v>184963</v>
      </c>
      <c r="D57" s="203">
        <v>169523</v>
      </c>
      <c r="E57" s="203">
        <f t="shared" si="0"/>
        <v>15440</v>
      </c>
      <c r="F57" s="216">
        <f t="shared" si="1"/>
        <v>9.1</v>
      </c>
    </row>
    <row r="58" spans="2:6" ht="10.5">
      <c r="B58" s="202" t="s">
        <v>163</v>
      </c>
      <c r="C58" s="205">
        <v>0</v>
      </c>
      <c r="D58" s="205">
        <v>0</v>
      </c>
      <c r="E58" s="205" t="s">
        <v>247</v>
      </c>
      <c r="F58" s="205" t="s">
        <v>247</v>
      </c>
    </row>
    <row r="59" spans="2:6" ht="10.5">
      <c r="B59" s="202" t="s">
        <v>164</v>
      </c>
      <c r="C59" s="203">
        <v>2271376</v>
      </c>
      <c r="D59" s="203">
        <v>3221964</v>
      </c>
      <c r="E59" s="203">
        <f aca="true" t="shared" si="2" ref="E59:E66">C59-D59</f>
        <v>-950588</v>
      </c>
      <c r="F59" s="216">
        <f aca="true" t="shared" si="3" ref="F59:F79">IF(E59=0,0,IF(D59=0,"　　 皆増",IF(C59=0,"　　 皆減",ROUND(E59/D59*100,1))))</f>
        <v>-29.5</v>
      </c>
    </row>
    <row r="60" spans="2:6" ht="10.5">
      <c r="B60" s="202" t="s">
        <v>165</v>
      </c>
      <c r="C60" s="203">
        <v>4734923</v>
      </c>
      <c r="D60" s="203">
        <v>4559224</v>
      </c>
      <c r="E60" s="203">
        <f t="shared" si="2"/>
        <v>175699</v>
      </c>
      <c r="F60" s="216">
        <f t="shared" si="3"/>
        <v>3.9</v>
      </c>
    </row>
    <row r="61" spans="2:6" ht="10.5">
      <c r="B61" s="202" t="s">
        <v>166</v>
      </c>
      <c r="C61" s="203">
        <v>27030564</v>
      </c>
      <c r="D61" s="203">
        <v>27041700</v>
      </c>
      <c r="E61" s="203">
        <f t="shared" si="2"/>
        <v>-11136</v>
      </c>
      <c r="F61" s="216">
        <f t="shared" si="3"/>
        <v>0</v>
      </c>
    </row>
    <row r="62" spans="2:6" ht="10.5">
      <c r="B62" s="202" t="s">
        <v>167</v>
      </c>
      <c r="C62" s="203">
        <v>2615543</v>
      </c>
      <c r="D62" s="203">
        <v>2615543</v>
      </c>
      <c r="E62" s="203">
        <f t="shared" si="2"/>
        <v>0</v>
      </c>
      <c r="F62" s="216">
        <f t="shared" si="3"/>
        <v>0</v>
      </c>
    </row>
    <row r="63" spans="2:6" ht="10.5">
      <c r="B63" s="202" t="s">
        <v>168</v>
      </c>
      <c r="C63" s="203">
        <v>42183040</v>
      </c>
      <c r="D63" s="203">
        <v>37362770</v>
      </c>
      <c r="E63" s="203">
        <f t="shared" si="2"/>
        <v>4820270</v>
      </c>
      <c r="F63" s="216">
        <f t="shared" si="3"/>
        <v>12.9</v>
      </c>
    </row>
    <row r="64" spans="2:6" ht="10.5">
      <c r="B64" s="202" t="s">
        <v>270</v>
      </c>
      <c r="C64" s="203">
        <v>14939</v>
      </c>
      <c r="D64" s="203">
        <v>21558</v>
      </c>
      <c r="E64" s="203">
        <f t="shared" si="2"/>
        <v>-6619</v>
      </c>
      <c r="F64" s="216">
        <f t="shared" si="3"/>
        <v>-30.7</v>
      </c>
    </row>
    <row r="65" spans="2:6" ht="10.5">
      <c r="B65" s="202" t="s">
        <v>169</v>
      </c>
      <c r="C65" s="203">
        <v>385034</v>
      </c>
      <c r="D65" s="203">
        <v>445531</v>
      </c>
      <c r="E65" s="203">
        <f t="shared" si="2"/>
        <v>-60497</v>
      </c>
      <c r="F65" s="216">
        <f t="shared" si="3"/>
        <v>-13.6</v>
      </c>
    </row>
    <row r="66" spans="2:6" ht="10.5">
      <c r="B66" s="202" t="s">
        <v>170</v>
      </c>
      <c r="C66" s="203">
        <v>30002711</v>
      </c>
      <c r="D66" s="203">
        <v>31012825</v>
      </c>
      <c r="E66" s="203">
        <f t="shared" si="2"/>
        <v>-1010114</v>
      </c>
      <c r="F66" s="216">
        <f t="shared" si="3"/>
        <v>-3.3</v>
      </c>
    </row>
    <row r="67" spans="2:6" ht="10.5">
      <c r="B67" s="202" t="s">
        <v>271</v>
      </c>
      <c r="C67" s="205">
        <v>0</v>
      </c>
      <c r="D67" s="205">
        <v>0</v>
      </c>
      <c r="E67" s="205" t="s">
        <v>247</v>
      </c>
      <c r="F67" s="205" t="s">
        <v>247</v>
      </c>
    </row>
    <row r="68" spans="2:6" ht="10.5">
      <c r="B68" s="202" t="s">
        <v>272</v>
      </c>
      <c r="C68" s="205">
        <v>0</v>
      </c>
      <c r="D68" s="205">
        <v>0</v>
      </c>
      <c r="E68" s="205" t="s">
        <v>247</v>
      </c>
      <c r="F68" s="205" t="s">
        <v>247</v>
      </c>
    </row>
    <row r="69" spans="2:6" ht="10.5">
      <c r="B69" s="202" t="s">
        <v>171</v>
      </c>
      <c r="C69" s="203">
        <v>11284134</v>
      </c>
      <c r="D69" s="203">
        <v>8163464</v>
      </c>
      <c r="E69" s="203">
        <f>C69-D69</f>
        <v>3120670</v>
      </c>
      <c r="F69" s="216">
        <f t="shared" si="3"/>
        <v>38.2</v>
      </c>
    </row>
    <row r="70" spans="2:6" ht="10.5">
      <c r="B70" s="202" t="s">
        <v>273</v>
      </c>
      <c r="C70" s="205">
        <v>0</v>
      </c>
      <c r="D70" s="205">
        <v>0</v>
      </c>
      <c r="E70" s="205" t="s">
        <v>247</v>
      </c>
      <c r="F70" s="205" t="s">
        <v>247</v>
      </c>
    </row>
    <row r="71" spans="2:6" ht="10.5">
      <c r="B71" s="202" t="s">
        <v>172</v>
      </c>
      <c r="C71" s="205">
        <v>0</v>
      </c>
      <c r="D71" s="205">
        <v>0</v>
      </c>
      <c r="E71" s="205" t="s">
        <v>247</v>
      </c>
      <c r="F71" s="205" t="s">
        <v>247</v>
      </c>
    </row>
    <row r="72" spans="2:6" ht="10.5">
      <c r="B72" s="211" t="s">
        <v>173</v>
      </c>
      <c r="C72" s="212">
        <f>SUM(C53:C71)</f>
        <v>124027431</v>
      </c>
      <c r="D72" s="212">
        <f>SUM(D53:D71)</f>
        <v>118054251</v>
      </c>
      <c r="E72" s="212">
        <f>C72-D72</f>
        <v>5973180</v>
      </c>
      <c r="F72" s="221">
        <f t="shared" si="3"/>
        <v>5.1</v>
      </c>
    </row>
    <row r="73" spans="2:6" ht="10.5">
      <c r="B73" s="202"/>
      <c r="C73" s="203"/>
      <c r="D73" s="203"/>
      <c r="E73" s="203"/>
      <c r="F73" s="216"/>
    </row>
    <row r="74" spans="2:6" ht="10.5">
      <c r="B74" s="227" t="s">
        <v>238</v>
      </c>
      <c r="C74" s="209"/>
      <c r="D74" s="209"/>
      <c r="E74" s="209"/>
      <c r="F74" s="215"/>
    </row>
    <row r="75" spans="2:6" ht="10.5">
      <c r="B75" s="202" t="s">
        <v>241</v>
      </c>
      <c r="C75" s="203">
        <v>152557449</v>
      </c>
      <c r="D75" s="203">
        <v>150092703</v>
      </c>
      <c r="E75" s="203">
        <f>C75-D75</f>
        <v>2464746</v>
      </c>
      <c r="F75" s="216">
        <f>IF(E75=0,0,IF(D75=0,"　　 皆増",IF(C75=0,"　　 皆減",ROUND(E75/D75*100,1))))</f>
        <v>1.6</v>
      </c>
    </row>
    <row r="76" spans="2:6" ht="10.5">
      <c r="B76" s="202" t="s">
        <v>250</v>
      </c>
      <c r="C76" s="203">
        <v>5183412</v>
      </c>
      <c r="D76" s="203">
        <v>5150310</v>
      </c>
      <c r="E76" s="203">
        <f>C76-D76</f>
        <v>33102</v>
      </c>
      <c r="F76" s="216">
        <f>IF(E76=0,0,IF(D76=0,"　　 皆増",IF(C76=0,"　　 皆減",ROUND(E76/D76*100,1))))</f>
        <v>0.6</v>
      </c>
    </row>
    <row r="77" spans="2:6" ht="10.5">
      <c r="B77" s="202" t="s">
        <v>242</v>
      </c>
      <c r="C77" s="203">
        <f>SUM(C75:C76)</f>
        <v>157740861</v>
      </c>
      <c r="D77" s="203">
        <f>SUM(D75:D76)</f>
        <v>155243013</v>
      </c>
      <c r="E77" s="203">
        <f>C77-D77</f>
        <v>2497848</v>
      </c>
      <c r="F77" s="216">
        <f>IF(E77=0,0,IF(D77=0,"　　 皆増",IF(C77=0,"　　 皆減",ROUND(E77/D77*100,1))))</f>
        <v>1.6</v>
      </c>
    </row>
    <row r="78" spans="2:6" ht="10.5">
      <c r="B78" s="199"/>
      <c r="C78" s="200"/>
      <c r="D78" s="200"/>
      <c r="E78" s="200"/>
      <c r="F78" s="222"/>
    </row>
    <row r="79" spans="2:6" ht="12.75" customHeight="1">
      <c r="B79" s="199" t="s">
        <v>174</v>
      </c>
      <c r="C79" s="200">
        <f>C49+C72+C77</f>
        <v>1089037487</v>
      </c>
      <c r="D79" s="200">
        <f>D49+D72+D77</f>
        <v>1073828864</v>
      </c>
      <c r="E79" s="200">
        <f>C79-D79</f>
        <v>15208623</v>
      </c>
      <c r="F79" s="222">
        <f t="shared" si="3"/>
        <v>1.4</v>
      </c>
    </row>
    <row r="80" spans="2:6" ht="12.75" customHeight="1">
      <c r="B80" s="223" t="s">
        <v>243</v>
      </c>
      <c r="C80" s="200">
        <v>107555581</v>
      </c>
      <c r="D80" s="200">
        <v>133256158</v>
      </c>
      <c r="E80" s="200">
        <f>C80-D80</f>
        <v>-25700577</v>
      </c>
      <c r="F80" s="222">
        <f>IF(E80=0,0,IF(D80=0,"　　 皆増",IF(C80=0,"　　 皆減",ROUND(E80/D80*100,1))))</f>
        <v>-19.3</v>
      </c>
    </row>
    <row r="81" spans="2:6" ht="12.75" customHeight="1">
      <c r="B81" s="199" t="s">
        <v>175</v>
      </c>
      <c r="C81" s="200">
        <f>SUM(C79-C80)</f>
        <v>981481906</v>
      </c>
      <c r="D81" s="200">
        <f>SUM(D79-D80)</f>
        <v>940572706</v>
      </c>
      <c r="E81" s="200">
        <f>C81-D81</f>
        <v>40909200</v>
      </c>
      <c r="F81" s="222">
        <f>IF(E81=0,0,IF(D81=0,"　　 皆増",IF(C81=0,"　　 皆減",ROUND(E81/D81*100,1))))</f>
        <v>4.3</v>
      </c>
    </row>
    <row r="82" spans="2:6" ht="10.5">
      <c r="B82" s="70" t="s">
        <v>292</v>
      </c>
      <c r="C82" s="70"/>
      <c r="D82" s="70"/>
      <c r="E82" s="70"/>
      <c r="F82" s="224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71" customWidth="1"/>
    <col min="2" max="2" width="7.8984375" style="71" customWidth="1"/>
    <col min="3" max="3" width="17.5" style="71" customWidth="1"/>
    <col min="4" max="6" width="12.59765625" style="73" customWidth="1"/>
    <col min="7" max="7" width="9.09765625" style="72" customWidth="1"/>
    <col min="8" max="16384" width="9" style="71" customWidth="1"/>
  </cols>
  <sheetData>
    <row r="1" spans="2:7" s="228" customFormat="1" ht="14.25" customHeight="1">
      <c r="B1" s="507" t="s">
        <v>290</v>
      </c>
      <c r="C1" s="507"/>
      <c r="D1" s="507"/>
      <c r="E1" s="507"/>
      <c r="F1" s="507"/>
      <c r="G1" s="507"/>
    </row>
    <row r="2" spans="2:7" s="228" customFormat="1" ht="14.25" customHeight="1">
      <c r="B2" s="228" t="s">
        <v>176</v>
      </c>
      <c r="D2" s="229"/>
      <c r="E2" s="229"/>
      <c r="F2" s="508" t="s">
        <v>252</v>
      </c>
      <c r="G2" s="508"/>
    </row>
    <row r="3" spans="2:7" s="228" customFormat="1" ht="14.25" customHeight="1">
      <c r="B3" s="509" t="s">
        <v>177</v>
      </c>
      <c r="C3" s="510"/>
      <c r="D3" s="230" t="s">
        <v>313</v>
      </c>
      <c r="E3" s="230" t="s">
        <v>306</v>
      </c>
      <c r="F3" s="231" t="s">
        <v>131</v>
      </c>
      <c r="G3" s="232" t="s">
        <v>251</v>
      </c>
    </row>
    <row r="4" spans="2:7" s="228" customFormat="1" ht="14.25" customHeight="1">
      <c r="B4" s="511" t="s">
        <v>178</v>
      </c>
      <c r="C4" s="194" t="s">
        <v>179</v>
      </c>
      <c r="D4" s="233">
        <v>7584181</v>
      </c>
      <c r="E4" s="233">
        <v>7687065</v>
      </c>
      <c r="F4" s="233">
        <f>D4-E4</f>
        <v>-102884</v>
      </c>
      <c r="G4" s="234">
        <f aca="true" t="shared" si="0" ref="G4:G24">IF(F4=0,0,IF(E4=0,"　　　 皆増",IF(D4=0,"　　　 皆減",ROUND(F4/E4*100,1))))</f>
        <v>-1.3</v>
      </c>
    </row>
    <row r="5" spans="2:7" s="228" customFormat="1" ht="14.25" customHeight="1">
      <c r="B5" s="511"/>
      <c r="C5" s="192" t="s">
        <v>180</v>
      </c>
      <c r="D5" s="235">
        <v>15531140</v>
      </c>
      <c r="E5" s="235">
        <v>15344309</v>
      </c>
      <c r="F5" s="235">
        <f aca="true" t="shared" si="1" ref="F5:F49">D5-E5</f>
        <v>186831</v>
      </c>
      <c r="G5" s="236">
        <f t="shared" si="0"/>
        <v>1.2</v>
      </c>
    </row>
    <row r="6" spans="2:7" s="228" customFormat="1" ht="14.25" customHeight="1">
      <c r="B6" s="511"/>
      <c r="C6" s="192" t="s">
        <v>181</v>
      </c>
      <c r="D6" s="235">
        <v>326579262</v>
      </c>
      <c r="E6" s="235">
        <v>316983327</v>
      </c>
      <c r="F6" s="235">
        <f t="shared" si="1"/>
        <v>9595935</v>
      </c>
      <c r="G6" s="236">
        <f t="shared" si="0"/>
        <v>3</v>
      </c>
    </row>
    <row r="7" spans="2:7" s="228" customFormat="1" ht="14.25" customHeight="1">
      <c r="B7" s="511"/>
      <c r="C7" s="237" t="s">
        <v>182</v>
      </c>
      <c r="D7" s="238">
        <v>32433216</v>
      </c>
      <c r="E7" s="238">
        <v>19593410</v>
      </c>
      <c r="F7" s="238">
        <f t="shared" si="1"/>
        <v>12839806</v>
      </c>
      <c r="G7" s="239">
        <f t="shared" si="0"/>
        <v>65.5</v>
      </c>
    </row>
    <row r="8" spans="2:7" s="228" customFormat="1" ht="14.25" customHeight="1">
      <c r="B8" s="511"/>
      <c r="C8" s="192" t="s">
        <v>183</v>
      </c>
      <c r="D8" s="235">
        <f>D4+D6</f>
        <v>334163443</v>
      </c>
      <c r="E8" s="235">
        <f>E4+E6</f>
        <v>324670392</v>
      </c>
      <c r="F8" s="235">
        <f t="shared" si="1"/>
        <v>9493051</v>
      </c>
      <c r="G8" s="236">
        <f t="shared" si="0"/>
        <v>2.9</v>
      </c>
    </row>
    <row r="9" spans="2:7" s="228" customFormat="1" ht="14.25" customHeight="1">
      <c r="B9" s="511"/>
      <c r="C9" s="192" t="s">
        <v>184</v>
      </c>
      <c r="D9" s="235">
        <f>D5+D7</f>
        <v>47964356</v>
      </c>
      <c r="E9" s="235">
        <f>E5+E7</f>
        <v>34937719</v>
      </c>
      <c r="F9" s="235">
        <f t="shared" si="1"/>
        <v>13026637</v>
      </c>
      <c r="G9" s="236">
        <f t="shared" si="0"/>
        <v>37.3</v>
      </c>
    </row>
    <row r="10" spans="2:7" s="228" customFormat="1" ht="14.25" customHeight="1">
      <c r="B10" s="511"/>
      <c r="C10" s="193" t="s">
        <v>185</v>
      </c>
      <c r="D10" s="240">
        <f>D8+D9</f>
        <v>382127799</v>
      </c>
      <c r="E10" s="240">
        <f>E8+E9</f>
        <v>359608111</v>
      </c>
      <c r="F10" s="240">
        <f t="shared" si="1"/>
        <v>22519688</v>
      </c>
      <c r="G10" s="241">
        <f t="shared" si="0"/>
        <v>6.3</v>
      </c>
    </row>
    <row r="11" spans="2:7" s="228" customFormat="1" ht="14.25" customHeight="1">
      <c r="B11" s="511" t="s">
        <v>186</v>
      </c>
      <c r="C11" s="194" t="s">
        <v>187</v>
      </c>
      <c r="D11" s="233">
        <v>145808720</v>
      </c>
      <c r="E11" s="233">
        <v>147474986</v>
      </c>
      <c r="F11" s="233">
        <f t="shared" si="1"/>
        <v>-1666266</v>
      </c>
      <c r="G11" s="234">
        <f t="shared" si="0"/>
        <v>-1.1</v>
      </c>
    </row>
    <row r="12" spans="2:7" s="228" customFormat="1" ht="14.25" customHeight="1">
      <c r="B12" s="511"/>
      <c r="C12" s="192" t="s">
        <v>188</v>
      </c>
      <c r="D12" s="235">
        <v>135411159</v>
      </c>
      <c r="E12" s="235">
        <v>131266202</v>
      </c>
      <c r="F12" s="235">
        <f t="shared" si="1"/>
        <v>4144957</v>
      </c>
      <c r="G12" s="236">
        <f t="shared" si="0"/>
        <v>3.2</v>
      </c>
    </row>
    <row r="13" spans="2:7" s="228" customFormat="1" ht="14.25" customHeight="1">
      <c r="B13" s="511"/>
      <c r="C13" s="237" t="s">
        <v>189</v>
      </c>
      <c r="D13" s="238">
        <v>44223322</v>
      </c>
      <c r="E13" s="238">
        <v>45626709</v>
      </c>
      <c r="F13" s="238">
        <f t="shared" si="1"/>
        <v>-1403387</v>
      </c>
      <c r="G13" s="239">
        <f t="shared" si="0"/>
        <v>-3.1</v>
      </c>
    </row>
    <row r="14" spans="2:7" s="228" customFormat="1" ht="14.25" customHeight="1">
      <c r="B14" s="511"/>
      <c r="C14" s="193" t="s">
        <v>190</v>
      </c>
      <c r="D14" s="240">
        <f>SUM(D11:D13)</f>
        <v>325443201</v>
      </c>
      <c r="E14" s="240">
        <f>SUM(E11:E13)</f>
        <v>324367897</v>
      </c>
      <c r="F14" s="240">
        <f t="shared" si="1"/>
        <v>1075304</v>
      </c>
      <c r="G14" s="241">
        <f t="shared" si="0"/>
        <v>0.3</v>
      </c>
    </row>
    <row r="15" spans="2:7" s="280" customFormat="1" ht="14.25" customHeight="1">
      <c r="B15" s="512" t="s">
        <v>191</v>
      </c>
      <c r="C15" s="513"/>
      <c r="D15" s="278">
        <v>5556967</v>
      </c>
      <c r="E15" s="278">
        <v>5409162</v>
      </c>
      <c r="F15" s="278">
        <f t="shared" si="1"/>
        <v>147805</v>
      </c>
      <c r="G15" s="279">
        <f t="shared" si="0"/>
        <v>2.7</v>
      </c>
    </row>
    <row r="16" spans="2:7" s="228" customFormat="1" ht="14.25" customHeight="1">
      <c r="B16" s="505" t="s">
        <v>192</v>
      </c>
      <c r="C16" s="506"/>
      <c r="D16" s="235">
        <v>28826502</v>
      </c>
      <c r="E16" s="235">
        <v>29142159</v>
      </c>
      <c r="F16" s="235">
        <f t="shared" si="1"/>
        <v>-315657</v>
      </c>
      <c r="G16" s="236">
        <f t="shared" si="0"/>
        <v>-1.1</v>
      </c>
    </row>
    <row r="17" spans="2:7" s="228" customFormat="1" ht="14.25" customHeight="1">
      <c r="B17" s="505" t="s">
        <v>193</v>
      </c>
      <c r="C17" s="506"/>
      <c r="D17" s="235">
        <v>18270</v>
      </c>
      <c r="E17" s="235">
        <v>17233</v>
      </c>
      <c r="F17" s="235">
        <f t="shared" si="1"/>
        <v>1037</v>
      </c>
      <c r="G17" s="236">
        <f t="shared" si="0"/>
        <v>6</v>
      </c>
    </row>
    <row r="18" spans="2:8" s="228" customFormat="1" ht="14.25" customHeight="1">
      <c r="B18" s="505" t="s">
        <v>194</v>
      </c>
      <c r="C18" s="506"/>
      <c r="D18" s="235">
        <v>5782823</v>
      </c>
      <c r="E18" s="235">
        <v>5730810</v>
      </c>
      <c r="F18" s="235">
        <f t="shared" si="1"/>
        <v>52013</v>
      </c>
      <c r="G18" s="236">
        <f t="shared" si="0"/>
        <v>0.9</v>
      </c>
      <c r="H18" s="228" t="s">
        <v>315</v>
      </c>
    </row>
    <row r="19" spans="2:8" s="228" customFormat="1" ht="14.25" customHeight="1">
      <c r="B19" s="505" t="s">
        <v>195</v>
      </c>
      <c r="C19" s="506"/>
      <c r="D19" s="235">
        <v>1144512</v>
      </c>
      <c r="E19" s="235">
        <v>2851610</v>
      </c>
      <c r="F19" s="235">
        <f t="shared" si="1"/>
        <v>-1707098</v>
      </c>
      <c r="G19" s="236">
        <f t="shared" si="0"/>
        <v>-59.9</v>
      </c>
      <c r="H19" s="228" t="s">
        <v>316</v>
      </c>
    </row>
    <row r="20" spans="2:8" s="228" customFormat="1" ht="14.25" customHeight="1">
      <c r="B20" s="505" t="s">
        <v>196</v>
      </c>
      <c r="C20" s="506"/>
      <c r="D20" s="235">
        <v>1220939</v>
      </c>
      <c r="E20" s="235">
        <v>811844</v>
      </c>
      <c r="F20" s="235">
        <f t="shared" si="1"/>
        <v>409095</v>
      </c>
      <c r="G20" s="236">
        <f t="shared" si="0"/>
        <v>50.4</v>
      </c>
      <c r="H20" s="228" t="s">
        <v>317</v>
      </c>
    </row>
    <row r="21" spans="2:8" s="228" customFormat="1" ht="14.25" customHeight="1">
      <c r="B21" s="505" t="s">
        <v>197</v>
      </c>
      <c r="C21" s="506"/>
      <c r="D21" s="235">
        <v>445335</v>
      </c>
      <c r="E21" s="235">
        <v>375166</v>
      </c>
      <c r="F21" s="235">
        <f>D21-E21</f>
        <v>70169</v>
      </c>
      <c r="G21" s="236">
        <f>IF(F21=0,0,IF(E21=0,"　　　 皆増",IF(D21=0,"　　　 皆減",ROUND(F21/E21*100,1))))</f>
        <v>18.7</v>
      </c>
      <c r="H21" s="228" t="s">
        <v>318</v>
      </c>
    </row>
    <row r="22" spans="2:8" s="228" customFormat="1" ht="14.25" customHeight="1">
      <c r="B22" s="505" t="s">
        <v>198</v>
      </c>
      <c r="C22" s="506"/>
      <c r="D22" s="235">
        <v>44666559</v>
      </c>
      <c r="E22" s="235">
        <v>41673858</v>
      </c>
      <c r="F22" s="235">
        <f t="shared" si="1"/>
        <v>2992701</v>
      </c>
      <c r="G22" s="236">
        <f t="shared" si="0"/>
        <v>7.2</v>
      </c>
      <c r="H22" s="228" t="s">
        <v>319</v>
      </c>
    </row>
    <row r="23" spans="2:8" s="228" customFormat="1" ht="14.25" customHeight="1">
      <c r="B23" s="505" t="s">
        <v>199</v>
      </c>
      <c r="C23" s="506"/>
      <c r="D23" s="235">
        <v>2675485</v>
      </c>
      <c r="E23" s="235">
        <v>2707567</v>
      </c>
      <c r="F23" s="235">
        <f t="shared" si="1"/>
        <v>-32082</v>
      </c>
      <c r="G23" s="236">
        <f t="shared" si="0"/>
        <v>-1.2</v>
      </c>
      <c r="H23" s="228" t="s">
        <v>320</v>
      </c>
    </row>
    <row r="24" spans="2:8" s="228" customFormat="1" ht="14.25" customHeight="1">
      <c r="B24" s="505" t="s">
        <v>200</v>
      </c>
      <c r="C24" s="506"/>
      <c r="D24" s="235">
        <v>1214416</v>
      </c>
      <c r="E24" s="235">
        <v>1271654</v>
      </c>
      <c r="F24" s="235">
        <f t="shared" si="1"/>
        <v>-57238</v>
      </c>
      <c r="G24" s="236">
        <f t="shared" si="0"/>
        <v>-4.5</v>
      </c>
      <c r="H24" s="228" t="s">
        <v>321</v>
      </c>
    </row>
    <row r="25" spans="2:8" s="228" customFormat="1" ht="14.25" customHeight="1">
      <c r="B25" s="505" t="s">
        <v>201</v>
      </c>
      <c r="C25" s="506"/>
      <c r="D25" s="235">
        <v>5371081</v>
      </c>
      <c r="E25" s="235">
        <v>6743358</v>
      </c>
      <c r="F25" s="235">
        <f t="shared" si="1"/>
        <v>-1372277</v>
      </c>
      <c r="G25" s="236">
        <f>IF(F25=0,0,IF(E25=0,"　　　 皆増",IF(D25=0,"　　　 皆減",ROUND(F25/E25*100,1))))</f>
        <v>-20.4</v>
      </c>
      <c r="H25" s="228" t="s">
        <v>322</v>
      </c>
    </row>
    <row r="26" spans="2:8" s="228" customFormat="1" ht="14.25" customHeight="1">
      <c r="B26" s="505" t="s">
        <v>202</v>
      </c>
      <c r="C26" s="506"/>
      <c r="D26" s="235">
        <v>3748345</v>
      </c>
      <c r="E26" s="235">
        <v>3596299</v>
      </c>
      <c r="F26" s="235">
        <f>D26-E26</f>
        <v>152046</v>
      </c>
      <c r="G26" s="236">
        <f>IF(F26=0,0,IF(E26=0,"　　　 皆増",IF(D26=0,"　　　 皆減",ROUND(F26/E26*100,1))))</f>
        <v>4.2</v>
      </c>
      <c r="H26" s="228" t="s">
        <v>323</v>
      </c>
    </row>
    <row r="27" spans="2:8" s="228" customFormat="1" ht="14.25" customHeight="1">
      <c r="B27" s="505" t="s">
        <v>203</v>
      </c>
      <c r="C27" s="506"/>
      <c r="D27" s="235">
        <v>0</v>
      </c>
      <c r="E27" s="235">
        <v>0</v>
      </c>
      <c r="F27" s="242" t="s">
        <v>247</v>
      </c>
      <c r="G27" s="242" t="s">
        <v>247</v>
      </c>
      <c r="H27" s="228" t="s">
        <v>324</v>
      </c>
    </row>
    <row r="28" spans="2:8" s="228" customFormat="1" ht="14.25" customHeight="1">
      <c r="B28" s="505" t="s">
        <v>301</v>
      </c>
      <c r="C28" s="506"/>
      <c r="D28" s="235">
        <v>5635504</v>
      </c>
      <c r="E28" s="235">
        <v>5226139</v>
      </c>
      <c r="F28" s="235">
        <f>D28-E28</f>
        <v>409365</v>
      </c>
      <c r="G28" s="236">
        <f>IF(F28=0,0,IF(E28=0,"　　　 皆増",IF(D28=0,"　　　 皆減",ROUND(F28/E28*100,1))))</f>
        <v>7.8</v>
      </c>
      <c r="H28" s="228" t="s">
        <v>325</v>
      </c>
    </row>
    <row r="29" spans="2:8" s="228" customFormat="1" ht="14.25" customHeight="1">
      <c r="B29" s="505" t="s">
        <v>204</v>
      </c>
      <c r="C29" s="506"/>
      <c r="D29" s="235">
        <v>41789</v>
      </c>
      <c r="E29" s="235">
        <v>44185</v>
      </c>
      <c r="F29" s="235">
        <f>D29-E29</f>
        <v>-2396</v>
      </c>
      <c r="G29" s="236">
        <f>IF(F29=0,0,IF(E29=0,"　　　 皆増",IF(D29=0,"　　　 皆減",ROUND(F29/E29*100,1))))</f>
        <v>-5.4</v>
      </c>
      <c r="H29" s="228" t="s">
        <v>326</v>
      </c>
    </row>
    <row r="30" spans="2:8" s="228" customFormat="1" ht="14.25" customHeight="1">
      <c r="B30" s="505" t="s">
        <v>205</v>
      </c>
      <c r="C30" s="506"/>
      <c r="D30" s="235">
        <v>12829352</v>
      </c>
      <c r="E30" s="235">
        <v>13359281</v>
      </c>
      <c r="F30" s="235">
        <f t="shared" si="1"/>
        <v>-529929</v>
      </c>
      <c r="G30" s="236">
        <f>IF(F30=0,0,IF(E30=0,"　　　 皆増",IF(D30=0,"　　　 皆減",ROUND(F30/E30*100,1))))</f>
        <v>-4</v>
      </c>
      <c r="H30" s="228" t="s">
        <v>327</v>
      </c>
    </row>
    <row r="31" spans="2:8" s="228" customFormat="1" ht="14.25" customHeight="1">
      <c r="B31" s="505" t="s">
        <v>206</v>
      </c>
      <c r="C31" s="506"/>
      <c r="D31" s="235">
        <v>0</v>
      </c>
      <c r="E31" s="235">
        <v>0</v>
      </c>
      <c r="F31" s="242" t="s">
        <v>247</v>
      </c>
      <c r="G31" s="242" t="s">
        <v>247</v>
      </c>
      <c r="H31" s="228" t="s">
        <v>328</v>
      </c>
    </row>
    <row r="32" spans="2:8" s="228" customFormat="1" ht="14.25" customHeight="1">
      <c r="B32" s="516" t="s">
        <v>207</v>
      </c>
      <c r="C32" s="517"/>
      <c r="D32" s="240">
        <v>1507029</v>
      </c>
      <c r="E32" s="240">
        <v>1566896</v>
      </c>
      <c r="F32" s="240">
        <f t="shared" si="1"/>
        <v>-59867</v>
      </c>
      <c r="G32" s="241">
        <f aca="true" t="shared" si="2" ref="G32:G49">IF(F32=0,0,IF(E32=0,"　　　 皆増",IF(D32=0,"　　　 皆減",ROUND(F32/E32*100,1))))</f>
        <v>-3.8</v>
      </c>
      <c r="H32" s="228" t="s">
        <v>329</v>
      </c>
    </row>
    <row r="33" spans="2:8" s="228" customFormat="1" ht="14.25" customHeight="1">
      <c r="B33" s="509" t="s">
        <v>185</v>
      </c>
      <c r="C33" s="510"/>
      <c r="D33" s="235">
        <f>D10+D14+SUM(D15:D32)</f>
        <v>828255908</v>
      </c>
      <c r="E33" s="235">
        <f>E10+E14+SUM(E15:E32)</f>
        <v>804503229</v>
      </c>
      <c r="F33" s="240">
        <f t="shared" si="1"/>
        <v>23752679</v>
      </c>
      <c r="G33" s="236">
        <f t="shared" si="2"/>
        <v>3</v>
      </c>
      <c r="H33" s="228" t="s">
        <v>330</v>
      </c>
    </row>
    <row r="34" spans="2:8" s="228" customFormat="1" ht="14.25" customHeight="1">
      <c r="B34" s="520" t="s">
        <v>208</v>
      </c>
      <c r="C34" s="521"/>
      <c r="D34" s="243">
        <f>D35+D36</f>
        <v>12009650</v>
      </c>
      <c r="E34" s="243">
        <f>E35+E36</f>
        <v>11608124</v>
      </c>
      <c r="F34" s="243">
        <f aca="true" t="shared" si="3" ref="F34:F39">D34-E34</f>
        <v>401526</v>
      </c>
      <c r="G34" s="244">
        <f t="shared" si="2"/>
        <v>3.5</v>
      </c>
      <c r="H34" s="228" t="s">
        <v>331</v>
      </c>
    </row>
    <row r="35" spans="2:8" s="228" customFormat="1" ht="14.25" customHeight="1">
      <c r="B35" s="245" t="s">
        <v>209</v>
      </c>
      <c r="C35" s="246" t="s">
        <v>295</v>
      </c>
      <c r="D35" s="240">
        <v>5073915</v>
      </c>
      <c r="E35" s="240">
        <v>5916890</v>
      </c>
      <c r="F35" s="240">
        <f t="shared" si="3"/>
        <v>-842975</v>
      </c>
      <c r="G35" s="241">
        <f t="shared" si="2"/>
        <v>-14.2</v>
      </c>
      <c r="H35" s="228" t="s">
        <v>331</v>
      </c>
    </row>
    <row r="36" spans="2:8" s="228" customFormat="1" ht="14.25" customHeight="1">
      <c r="B36" s="247"/>
      <c r="C36" s="246" t="s">
        <v>296</v>
      </c>
      <c r="D36" s="240">
        <v>6935735</v>
      </c>
      <c r="E36" s="240">
        <v>5691234</v>
      </c>
      <c r="F36" s="240">
        <f t="shared" si="3"/>
        <v>1244501</v>
      </c>
      <c r="G36" s="241">
        <f>IF(F36=0,0,IF(E36=0,"　　　 皆増",IF(D36=0,"　　　 皆減",ROUND(F36/E36*100,1))))</f>
        <v>21.9</v>
      </c>
      <c r="H36" s="228" t="s">
        <v>329</v>
      </c>
    </row>
    <row r="37" spans="2:8" s="228" customFormat="1" ht="14.25" customHeight="1" hidden="1">
      <c r="B37" s="245" t="s">
        <v>209</v>
      </c>
      <c r="C37" s="248" t="s">
        <v>255</v>
      </c>
      <c r="D37" s="253"/>
      <c r="E37" s="253">
        <v>338451</v>
      </c>
      <c r="F37" s="240">
        <f t="shared" si="3"/>
        <v>-338451</v>
      </c>
      <c r="G37" s="241" t="str">
        <f>IF(F37=0,0,IF(E37=0,"　　　 皆増",IF(D37=0,"　　　 皆減",ROUND(F37/E37*100,1))))</f>
        <v>　　　 皆減</v>
      </c>
      <c r="H37" s="228" t="s">
        <v>332</v>
      </c>
    </row>
    <row r="38" spans="2:8" s="228" customFormat="1" ht="14.25" customHeight="1" hidden="1">
      <c r="B38" s="249"/>
      <c r="C38" s="248" t="s">
        <v>256</v>
      </c>
      <c r="D38" s="253"/>
      <c r="E38" s="253">
        <v>197446</v>
      </c>
      <c r="F38" s="240">
        <f t="shared" si="3"/>
        <v>-197446</v>
      </c>
      <c r="G38" s="241" t="str">
        <f>IF(F38=0,0,IF(E38=0,"　　　 皆増",IF(D38=0,"　　　 皆減",ROUND(F38/E38*100,1))))</f>
        <v>　　　 皆減</v>
      </c>
      <c r="H38" s="228" t="s">
        <v>294</v>
      </c>
    </row>
    <row r="39" spans="2:8" s="228" customFormat="1" ht="14.25" customHeight="1" hidden="1">
      <c r="B39" s="247"/>
      <c r="C39" s="248" t="s">
        <v>257</v>
      </c>
      <c r="D39" s="253"/>
      <c r="E39" s="253">
        <v>86386</v>
      </c>
      <c r="F39" s="240">
        <f t="shared" si="3"/>
        <v>-86386</v>
      </c>
      <c r="G39" s="241" t="str">
        <f>IF(F39=0,0,IF(E39=0,"　　　 皆増",IF(D39=0,"　　　 皆減",ROUND(F39/E39*100,1))))</f>
        <v>　　　 皆減</v>
      </c>
      <c r="H39" s="228" t="s">
        <v>294</v>
      </c>
    </row>
    <row r="40" spans="2:7" s="228" customFormat="1" ht="14.25" customHeight="1">
      <c r="B40" s="509" t="s">
        <v>253</v>
      </c>
      <c r="C40" s="510"/>
      <c r="D40" s="252">
        <f>D33+D34</f>
        <v>840265558</v>
      </c>
      <c r="E40" s="252">
        <f>E33+E34</f>
        <v>816111353</v>
      </c>
      <c r="F40" s="240">
        <f t="shared" si="1"/>
        <v>24154205</v>
      </c>
      <c r="G40" s="244">
        <f t="shared" si="2"/>
        <v>3</v>
      </c>
    </row>
    <row r="41" spans="2:7" s="228" customFormat="1" ht="14.25" customHeight="1">
      <c r="B41" s="522" t="s">
        <v>210</v>
      </c>
      <c r="C41" s="523"/>
      <c r="D41" s="243">
        <v>8639</v>
      </c>
      <c r="E41" s="243">
        <v>11292</v>
      </c>
      <c r="F41" s="250">
        <f t="shared" si="1"/>
        <v>-2653</v>
      </c>
      <c r="G41" s="244">
        <f t="shared" si="2"/>
        <v>-23.5</v>
      </c>
    </row>
    <row r="42" spans="2:7" s="228" customFormat="1" ht="14.25" customHeight="1">
      <c r="B42" s="509" t="s">
        <v>254</v>
      </c>
      <c r="C42" s="510"/>
      <c r="D42" s="235">
        <f>D40-D41</f>
        <v>840256919</v>
      </c>
      <c r="E42" s="235">
        <f>E40-E41</f>
        <v>816100061</v>
      </c>
      <c r="F42" s="250">
        <f t="shared" si="1"/>
        <v>24156858</v>
      </c>
      <c r="G42" s="236">
        <f t="shared" si="2"/>
        <v>3</v>
      </c>
    </row>
    <row r="43" spans="2:7" s="228" customFormat="1" ht="14.25" customHeight="1">
      <c r="B43" s="524" t="s">
        <v>211</v>
      </c>
      <c r="C43" s="525"/>
      <c r="D43" s="233">
        <v>195933</v>
      </c>
      <c r="E43" s="233">
        <v>67556</v>
      </c>
      <c r="F43" s="233">
        <f t="shared" si="1"/>
        <v>128377</v>
      </c>
      <c r="G43" s="234">
        <f t="shared" si="2"/>
        <v>190</v>
      </c>
    </row>
    <row r="44" spans="2:7" s="228" customFormat="1" ht="14.25" customHeight="1">
      <c r="B44" s="514" t="s">
        <v>212</v>
      </c>
      <c r="C44" s="515"/>
      <c r="D44" s="235">
        <f>D42+D43</f>
        <v>840452852</v>
      </c>
      <c r="E44" s="235">
        <f>E42+E43</f>
        <v>816167617</v>
      </c>
      <c r="F44" s="235">
        <f t="shared" si="1"/>
        <v>24285235</v>
      </c>
      <c r="G44" s="236">
        <f t="shared" si="2"/>
        <v>3</v>
      </c>
    </row>
    <row r="45" spans="2:7" s="228" customFormat="1" ht="14.25" customHeight="1">
      <c r="B45" s="514" t="s">
        <v>213</v>
      </c>
      <c r="C45" s="515"/>
      <c r="D45" s="235">
        <f>'（3）基準財政需要額対前年度比較'!C81</f>
        <v>981481906</v>
      </c>
      <c r="E45" s="235">
        <f>'（3）基準財政需要額対前年度比較'!D81</f>
        <v>940572706</v>
      </c>
      <c r="F45" s="235">
        <f t="shared" si="1"/>
        <v>40909200</v>
      </c>
      <c r="G45" s="236">
        <f t="shared" si="2"/>
        <v>4.3</v>
      </c>
    </row>
    <row r="46" spans="2:7" s="228" customFormat="1" ht="14.25" customHeight="1">
      <c r="B46" s="514" t="s">
        <v>214</v>
      </c>
      <c r="C46" s="515"/>
      <c r="D46" s="235">
        <v>-52671</v>
      </c>
      <c r="E46" s="235">
        <v>480090</v>
      </c>
      <c r="F46" s="235">
        <f t="shared" si="1"/>
        <v>-532761</v>
      </c>
      <c r="G46" s="236">
        <f t="shared" si="2"/>
        <v>-111</v>
      </c>
    </row>
    <row r="47" spans="2:7" s="228" customFormat="1" ht="14.25" customHeight="1">
      <c r="B47" s="518" t="s">
        <v>215</v>
      </c>
      <c r="C47" s="519"/>
      <c r="D47" s="240">
        <f>D45+D46</f>
        <v>981429235</v>
      </c>
      <c r="E47" s="240">
        <f>E45+E46</f>
        <v>941052796</v>
      </c>
      <c r="F47" s="240">
        <f t="shared" si="1"/>
        <v>40376439</v>
      </c>
      <c r="G47" s="241">
        <f t="shared" si="2"/>
        <v>4.3</v>
      </c>
    </row>
    <row r="48" spans="2:7" s="228" customFormat="1" ht="14.25" customHeight="1">
      <c r="B48" s="514" t="s">
        <v>297</v>
      </c>
      <c r="C48" s="515"/>
      <c r="D48" s="235">
        <f>D45-D42</f>
        <v>141224987</v>
      </c>
      <c r="E48" s="235">
        <f>E45-E42</f>
        <v>124472645</v>
      </c>
      <c r="F48" s="233">
        <f t="shared" si="1"/>
        <v>16752342</v>
      </c>
      <c r="G48" s="236">
        <f t="shared" si="2"/>
        <v>13.5</v>
      </c>
    </row>
    <row r="49" spans="2:7" s="228" customFormat="1" ht="14.25" customHeight="1">
      <c r="B49" s="518" t="s">
        <v>298</v>
      </c>
      <c r="C49" s="519"/>
      <c r="D49" s="240">
        <f>D47-D44</f>
        <v>140976383</v>
      </c>
      <c r="E49" s="240">
        <f>E47-E44</f>
        <v>124885179</v>
      </c>
      <c r="F49" s="240">
        <f t="shared" si="1"/>
        <v>16091204</v>
      </c>
      <c r="G49" s="241">
        <f t="shared" si="2"/>
        <v>12.9</v>
      </c>
    </row>
    <row r="50" spans="2:7" s="228" customFormat="1" ht="14.25" customHeight="1">
      <c r="B50" s="228" t="s">
        <v>293</v>
      </c>
      <c r="D50" s="229"/>
      <c r="E50" s="229"/>
      <c r="F50" s="229"/>
      <c r="G50" s="251"/>
    </row>
    <row r="51" ht="9" customHeight="1"/>
  </sheetData>
  <sheetProtection/>
  <mergeCells count="35"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  <mergeCell ref="B48:C48"/>
    <mergeCell ref="B29:C29"/>
    <mergeCell ref="B30:C30"/>
    <mergeCell ref="B31:C31"/>
    <mergeCell ref="B32:C32"/>
    <mergeCell ref="B33:C33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:G1"/>
    <mergeCell ref="F2:G2"/>
    <mergeCell ref="B3:C3"/>
    <mergeCell ref="B4:B10"/>
    <mergeCell ref="B11:B14"/>
    <mergeCell ref="B15:C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view="pageBreakPreview" zoomScale="70" zoomScaleSheetLayoutView="70" zoomScalePageLayoutView="0" workbookViewId="0" topLeftCell="A1">
      <selection activeCell="A1" sqref="A1:M1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4" width="13.19921875" style="130" customWidth="1"/>
    <col min="5" max="5" width="12.898437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1" width="13.19921875" style="130" customWidth="1"/>
    <col min="12" max="12" width="13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26" t="s">
        <v>391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ht="21" customHeight="1" thickBot="1">
      <c r="A2" s="254"/>
      <c r="B2" s="254"/>
      <c r="C2" s="254"/>
      <c r="D2" s="254"/>
      <c r="E2" s="254"/>
      <c r="F2" s="302"/>
      <c r="G2" s="301"/>
      <c r="H2" s="254"/>
      <c r="I2" s="254"/>
      <c r="J2" s="254"/>
      <c r="K2" s="254"/>
      <c r="L2" s="254"/>
      <c r="M2" s="302" t="s">
        <v>353</v>
      </c>
    </row>
    <row r="3" spans="1:13" ht="21" customHeight="1">
      <c r="A3" s="439"/>
      <c r="B3" s="440"/>
      <c r="C3" s="441" t="s">
        <v>354</v>
      </c>
      <c r="D3" s="442" t="s">
        <v>355</v>
      </c>
      <c r="E3" s="442" t="s">
        <v>356</v>
      </c>
      <c r="F3" s="443" t="s">
        <v>357</v>
      </c>
      <c r="G3" s="399"/>
      <c r="H3" s="444"/>
      <c r="I3" s="445"/>
      <c r="J3" s="441" t="s">
        <v>354</v>
      </c>
      <c r="K3" s="442" t="s">
        <v>355</v>
      </c>
      <c r="L3" s="442" t="s">
        <v>356</v>
      </c>
      <c r="M3" s="443" t="s">
        <v>358</v>
      </c>
    </row>
    <row r="4" spans="1:13" ht="21" customHeight="1">
      <c r="A4" s="528" t="s">
        <v>340</v>
      </c>
      <c r="B4" s="529"/>
      <c r="C4" s="446" t="s">
        <v>359</v>
      </c>
      <c r="D4" s="447" t="s">
        <v>359</v>
      </c>
      <c r="E4" s="447" t="s">
        <v>360</v>
      </c>
      <c r="F4" s="448" t="s">
        <v>361</v>
      </c>
      <c r="G4" s="399"/>
      <c r="H4" s="530" t="s">
        <v>340</v>
      </c>
      <c r="I4" s="531"/>
      <c r="J4" s="446" t="s">
        <v>359</v>
      </c>
      <c r="K4" s="447" t="s">
        <v>359</v>
      </c>
      <c r="L4" s="447" t="s">
        <v>87</v>
      </c>
      <c r="M4" s="448" t="s">
        <v>362</v>
      </c>
    </row>
    <row r="5" spans="1:13" ht="21" customHeight="1" thickBot="1">
      <c r="A5" s="449"/>
      <c r="B5" s="450"/>
      <c r="C5" s="451" t="s">
        <v>382</v>
      </c>
      <c r="D5" s="452" t="s">
        <v>383</v>
      </c>
      <c r="E5" s="452" t="s">
        <v>384</v>
      </c>
      <c r="F5" s="453" t="s">
        <v>385</v>
      </c>
      <c r="G5" s="399"/>
      <c r="H5" s="454"/>
      <c r="I5" s="455"/>
      <c r="J5" s="451" t="s">
        <v>382</v>
      </c>
      <c r="K5" s="452" t="s">
        <v>383</v>
      </c>
      <c r="L5" s="452" t="s">
        <v>89</v>
      </c>
      <c r="M5" s="453" t="s">
        <v>90</v>
      </c>
    </row>
    <row r="6" spans="1:13" ht="21" customHeight="1" thickBot="1">
      <c r="A6" s="326">
        <v>1</v>
      </c>
      <c r="B6" s="327" t="s">
        <v>346</v>
      </c>
      <c r="C6" s="330">
        <v>1735559</v>
      </c>
      <c r="D6" s="328">
        <v>1688317</v>
      </c>
      <c r="E6" s="371">
        <f>C6-D6</f>
        <v>47242</v>
      </c>
      <c r="F6" s="372">
        <v>2.8</v>
      </c>
      <c r="G6" s="315"/>
      <c r="H6" s="332">
        <v>41</v>
      </c>
      <c r="I6" s="333" t="s">
        <v>40</v>
      </c>
      <c r="J6" s="336">
        <v>123275</v>
      </c>
      <c r="K6" s="334">
        <v>118479</v>
      </c>
      <c r="L6" s="373">
        <f>J6-K6</f>
        <v>4796</v>
      </c>
      <c r="M6" s="374">
        <v>4</v>
      </c>
    </row>
    <row r="7" spans="1:13" ht="21" customHeight="1" thickBot="1" thickTop="1">
      <c r="A7" s="491" t="s">
        <v>347</v>
      </c>
      <c r="B7" s="492"/>
      <c r="C7" s="340">
        <f>C6</f>
        <v>1735559</v>
      </c>
      <c r="D7" s="338">
        <f>D6</f>
        <v>1688317</v>
      </c>
      <c r="E7" s="375">
        <f aca="true" t="shared" si="0" ref="E7:E45">C7-D7</f>
        <v>47242</v>
      </c>
      <c r="F7" s="376">
        <v>2.8</v>
      </c>
      <c r="G7" s="315"/>
      <c r="H7" s="342">
        <v>42</v>
      </c>
      <c r="I7" s="343" t="s">
        <v>43</v>
      </c>
      <c r="J7" s="346">
        <v>49037</v>
      </c>
      <c r="K7" s="344">
        <v>47136</v>
      </c>
      <c r="L7" s="377">
        <f aca="true" t="shared" si="1" ref="L7:L31">J7-K7</f>
        <v>1901</v>
      </c>
      <c r="M7" s="378">
        <v>4</v>
      </c>
    </row>
    <row r="8" spans="1:13" ht="21" customHeight="1" thickTop="1">
      <c r="A8" s="348">
        <v>2</v>
      </c>
      <c r="B8" s="349" t="s">
        <v>2</v>
      </c>
      <c r="C8" s="346">
        <v>350410</v>
      </c>
      <c r="D8" s="344">
        <v>297857</v>
      </c>
      <c r="E8" s="377">
        <f t="shared" si="0"/>
        <v>52553</v>
      </c>
      <c r="F8" s="378">
        <v>17.6</v>
      </c>
      <c r="G8" s="315"/>
      <c r="H8" s="342">
        <v>43</v>
      </c>
      <c r="I8" s="351" t="s">
        <v>44</v>
      </c>
      <c r="J8" s="346">
        <v>131992</v>
      </c>
      <c r="K8" s="344">
        <v>120765</v>
      </c>
      <c r="L8" s="377">
        <f t="shared" si="1"/>
        <v>11227</v>
      </c>
      <c r="M8" s="378">
        <v>9.3</v>
      </c>
    </row>
    <row r="9" spans="1:13" ht="21" customHeight="1">
      <c r="A9" s="348">
        <v>3</v>
      </c>
      <c r="B9" s="352" t="s">
        <v>3</v>
      </c>
      <c r="C9" s="346">
        <v>781525</v>
      </c>
      <c r="D9" s="344">
        <v>805921</v>
      </c>
      <c r="E9" s="377">
        <f t="shared" si="0"/>
        <v>-24396</v>
      </c>
      <c r="F9" s="379">
        <v>-3</v>
      </c>
      <c r="G9" s="315"/>
      <c r="H9" s="342">
        <v>44</v>
      </c>
      <c r="I9" s="343" t="s">
        <v>45</v>
      </c>
      <c r="J9" s="346">
        <v>119198</v>
      </c>
      <c r="K9" s="344">
        <v>105344</v>
      </c>
      <c r="L9" s="377">
        <f t="shared" si="1"/>
        <v>13854</v>
      </c>
      <c r="M9" s="378">
        <v>13.2</v>
      </c>
    </row>
    <row r="10" spans="1:13" ht="21" customHeight="1">
      <c r="A10" s="348">
        <v>4</v>
      </c>
      <c r="B10" s="349" t="s">
        <v>4</v>
      </c>
      <c r="C10" s="346">
        <v>962995</v>
      </c>
      <c r="D10" s="344">
        <v>754761</v>
      </c>
      <c r="E10" s="377">
        <f t="shared" si="0"/>
        <v>208234</v>
      </c>
      <c r="F10" s="378">
        <v>27.6</v>
      </c>
      <c r="G10" s="315"/>
      <c r="H10" s="342">
        <v>45</v>
      </c>
      <c r="I10" s="343" t="s">
        <v>46</v>
      </c>
      <c r="J10" s="346">
        <v>93791</v>
      </c>
      <c r="K10" s="344">
        <v>94343</v>
      </c>
      <c r="L10" s="377">
        <f t="shared" si="1"/>
        <v>-552</v>
      </c>
      <c r="M10" s="378">
        <v>-0.6</v>
      </c>
    </row>
    <row r="11" spans="1:13" ht="21" customHeight="1">
      <c r="A11" s="348">
        <v>5</v>
      </c>
      <c r="B11" s="349" t="s">
        <v>5</v>
      </c>
      <c r="C11" s="346">
        <v>539579</v>
      </c>
      <c r="D11" s="344">
        <v>536186</v>
      </c>
      <c r="E11" s="377">
        <f t="shared" si="0"/>
        <v>3393</v>
      </c>
      <c r="F11" s="378">
        <v>0.6</v>
      </c>
      <c r="G11" s="315"/>
      <c r="H11" s="342">
        <v>46</v>
      </c>
      <c r="I11" s="343" t="s">
        <v>47</v>
      </c>
      <c r="J11" s="346">
        <v>107428</v>
      </c>
      <c r="K11" s="344">
        <v>108823</v>
      </c>
      <c r="L11" s="377">
        <f t="shared" si="1"/>
        <v>-1395</v>
      </c>
      <c r="M11" s="378">
        <v>-1.3</v>
      </c>
    </row>
    <row r="12" spans="1:13" ht="21" customHeight="1">
      <c r="A12" s="348">
        <v>6</v>
      </c>
      <c r="B12" s="349" t="s">
        <v>6</v>
      </c>
      <c r="C12" s="346">
        <v>956628</v>
      </c>
      <c r="D12" s="344">
        <v>1006406</v>
      </c>
      <c r="E12" s="377">
        <f t="shared" si="0"/>
        <v>-49778</v>
      </c>
      <c r="F12" s="378">
        <v>-4.9</v>
      </c>
      <c r="G12" s="315"/>
      <c r="H12" s="342">
        <v>47</v>
      </c>
      <c r="I12" s="343" t="s">
        <v>48</v>
      </c>
      <c r="J12" s="346">
        <v>136087</v>
      </c>
      <c r="K12" s="344">
        <v>128039</v>
      </c>
      <c r="L12" s="377">
        <f t="shared" si="1"/>
        <v>8048</v>
      </c>
      <c r="M12" s="378">
        <v>6.3</v>
      </c>
    </row>
    <row r="13" spans="1:13" ht="21" customHeight="1">
      <c r="A13" s="348">
        <v>7</v>
      </c>
      <c r="B13" s="349" t="s">
        <v>7</v>
      </c>
      <c r="C13" s="346">
        <v>229962</v>
      </c>
      <c r="D13" s="344">
        <v>215870</v>
      </c>
      <c r="E13" s="377">
        <f t="shared" si="0"/>
        <v>14092</v>
      </c>
      <c r="F13" s="378">
        <v>6.5</v>
      </c>
      <c r="G13" s="315"/>
      <c r="H13" s="342">
        <v>48</v>
      </c>
      <c r="I13" s="343" t="s">
        <v>51</v>
      </c>
      <c r="J13" s="346">
        <v>126353</v>
      </c>
      <c r="K13" s="344">
        <v>128357</v>
      </c>
      <c r="L13" s="377">
        <f t="shared" si="1"/>
        <v>-2004</v>
      </c>
      <c r="M13" s="378">
        <v>-1.6</v>
      </c>
    </row>
    <row r="14" spans="1:13" ht="21" customHeight="1">
      <c r="A14" s="348">
        <v>8</v>
      </c>
      <c r="B14" s="349" t="s">
        <v>8</v>
      </c>
      <c r="C14" s="346">
        <v>362704</v>
      </c>
      <c r="D14" s="344">
        <v>382103</v>
      </c>
      <c r="E14" s="377">
        <f t="shared" si="0"/>
        <v>-19399</v>
      </c>
      <c r="F14" s="378">
        <v>-5.1</v>
      </c>
      <c r="G14" s="315"/>
      <c r="H14" s="342">
        <v>49</v>
      </c>
      <c r="I14" s="343" t="s">
        <v>52</v>
      </c>
      <c r="J14" s="346">
        <v>145556</v>
      </c>
      <c r="K14" s="344">
        <v>143223</v>
      </c>
      <c r="L14" s="377">
        <f t="shared" si="1"/>
        <v>2333</v>
      </c>
      <c r="M14" s="378">
        <v>1.6</v>
      </c>
    </row>
    <row r="15" spans="1:13" ht="21" customHeight="1">
      <c r="A15" s="348">
        <v>9</v>
      </c>
      <c r="B15" s="349" t="s">
        <v>9</v>
      </c>
      <c r="C15" s="346">
        <v>895357</v>
      </c>
      <c r="D15" s="344">
        <v>860647.9959638484</v>
      </c>
      <c r="E15" s="377">
        <f t="shared" si="0"/>
        <v>34709.00403615157</v>
      </c>
      <c r="F15" s="378">
        <v>4</v>
      </c>
      <c r="G15" s="315"/>
      <c r="H15" s="342">
        <v>50</v>
      </c>
      <c r="I15" s="343" t="s">
        <v>53</v>
      </c>
      <c r="J15" s="346">
        <v>106336</v>
      </c>
      <c r="K15" s="344">
        <v>91065</v>
      </c>
      <c r="L15" s="377">
        <f t="shared" si="1"/>
        <v>15271</v>
      </c>
      <c r="M15" s="378">
        <v>16.8</v>
      </c>
    </row>
    <row r="16" spans="1:13" ht="21" customHeight="1">
      <c r="A16" s="348">
        <v>10</v>
      </c>
      <c r="B16" s="349" t="s">
        <v>10</v>
      </c>
      <c r="C16" s="346">
        <v>773484</v>
      </c>
      <c r="D16" s="344">
        <v>819293</v>
      </c>
      <c r="E16" s="377">
        <f t="shared" si="0"/>
        <v>-45809</v>
      </c>
      <c r="F16" s="378">
        <v>-5.6</v>
      </c>
      <c r="G16" s="315"/>
      <c r="H16" s="342">
        <v>51</v>
      </c>
      <c r="I16" s="343" t="s">
        <v>348</v>
      </c>
      <c r="J16" s="346">
        <v>179466</v>
      </c>
      <c r="K16" s="344">
        <v>184218</v>
      </c>
      <c r="L16" s="377">
        <f t="shared" si="1"/>
        <v>-4752</v>
      </c>
      <c r="M16" s="378">
        <v>-2.6</v>
      </c>
    </row>
    <row r="17" spans="1:13" ht="21" customHeight="1">
      <c r="A17" s="348">
        <v>11</v>
      </c>
      <c r="B17" s="349" t="s">
        <v>11</v>
      </c>
      <c r="C17" s="346">
        <v>484768</v>
      </c>
      <c r="D17" s="344">
        <v>484390</v>
      </c>
      <c r="E17" s="377">
        <f t="shared" si="0"/>
        <v>378</v>
      </c>
      <c r="F17" s="378">
        <v>0.1</v>
      </c>
      <c r="G17" s="315"/>
      <c r="H17" s="342">
        <v>52</v>
      </c>
      <c r="I17" s="343" t="s">
        <v>54</v>
      </c>
      <c r="J17" s="346">
        <v>107787</v>
      </c>
      <c r="K17" s="344">
        <v>115993</v>
      </c>
      <c r="L17" s="377">
        <f t="shared" si="1"/>
        <v>-8206</v>
      </c>
      <c r="M17" s="378">
        <v>-7.1</v>
      </c>
    </row>
    <row r="18" spans="1:13" ht="21" customHeight="1">
      <c r="A18" s="348">
        <v>12</v>
      </c>
      <c r="B18" s="349" t="s">
        <v>12</v>
      </c>
      <c r="C18" s="346">
        <v>477288</v>
      </c>
      <c r="D18" s="344">
        <v>481934</v>
      </c>
      <c r="E18" s="377">
        <f t="shared" si="0"/>
        <v>-4646</v>
      </c>
      <c r="F18" s="378">
        <v>-1</v>
      </c>
      <c r="G18" s="315"/>
      <c r="H18" s="342">
        <v>53</v>
      </c>
      <c r="I18" s="343" t="s">
        <v>55</v>
      </c>
      <c r="J18" s="346">
        <v>168880</v>
      </c>
      <c r="K18" s="344">
        <v>153336</v>
      </c>
      <c r="L18" s="377">
        <f t="shared" si="1"/>
        <v>15544</v>
      </c>
      <c r="M18" s="378">
        <v>10.1</v>
      </c>
    </row>
    <row r="19" spans="1:13" ht="21" customHeight="1">
      <c r="A19" s="348">
        <v>13</v>
      </c>
      <c r="B19" s="349" t="s">
        <v>13</v>
      </c>
      <c r="C19" s="346">
        <v>250797</v>
      </c>
      <c r="D19" s="344">
        <v>257422</v>
      </c>
      <c r="E19" s="377">
        <f t="shared" si="0"/>
        <v>-6625</v>
      </c>
      <c r="F19" s="378">
        <v>-2.6</v>
      </c>
      <c r="G19" s="315"/>
      <c r="H19" s="342">
        <v>54</v>
      </c>
      <c r="I19" s="343" t="s">
        <v>56</v>
      </c>
      <c r="J19" s="346">
        <v>131099</v>
      </c>
      <c r="K19" s="344">
        <v>127126</v>
      </c>
      <c r="L19" s="377">
        <f t="shared" si="1"/>
        <v>3973</v>
      </c>
      <c r="M19" s="378">
        <v>3.1</v>
      </c>
    </row>
    <row r="20" spans="1:13" ht="21" customHeight="1">
      <c r="A20" s="348">
        <v>14</v>
      </c>
      <c r="B20" s="349" t="s">
        <v>14</v>
      </c>
      <c r="C20" s="346">
        <v>315574</v>
      </c>
      <c r="D20" s="344">
        <v>325649</v>
      </c>
      <c r="E20" s="377">
        <f t="shared" si="0"/>
        <v>-10075</v>
      </c>
      <c r="F20" s="378">
        <v>-3.1</v>
      </c>
      <c r="G20" s="315"/>
      <c r="H20" s="342">
        <v>55</v>
      </c>
      <c r="I20" s="343" t="s">
        <v>57</v>
      </c>
      <c r="J20" s="346">
        <v>338627</v>
      </c>
      <c r="K20" s="344">
        <v>347359</v>
      </c>
      <c r="L20" s="377">
        <f t="shared" si="1"/>
        <v>-8732</v>
      </c>
      <c r="M20" s="378">
        <v>-2.5</v>
      </c>
    </row>
    <row r="21" spans="1:13" ht="21" customHeight="1">
      <c r="A21" s="348">
        <v>15</v>
      </c>
      <c r="B21" s="349" t="s">
        <v>15</v>
      </c>
      <c r="C21" s="346">
        <v>408016</v>
      </c>
      <c r="D21" s="344">
        <v>436866</v>
      </c>
      <c r="E21" s="377">
        <f t="shared" si="0"/>
        <v>-28850</v>
      </c>
      <c r="F21" s="378">
        <v>-6.6</v>
      </c>
      <c r="G21" s="315"/>
      <c r="H21" s="342">
        <v>56</v>
      </c>
      <c r="I21" s="343" t="s">
        <v>59</v>
      </c>
      <c r="J21" s="346">
        <v>136389</v>
      </c>
      <c r="K21" s="344">
        <v>142425</v>
      </c>
      <c r="L21" s="377">
        <f t="shared" si="1"/>
        <v>-6036</v>
      </c>
      <c r="M21" s="378">
        <v>-4.2</v>
      </c>
    </row>
    <row r="22" spans="1:13" ht="21" customHeight="1">
      <c r="A22" s="348">
        <v>16</v>
      </c>
      <c r="B22" s="349" t="s">
        <v>16</v>
      </c>
      <c r="C22" s="346">
        <v>847083</v>
      </c>
      <c r="D22" s="344">
        <v>853888</v>
      </c>
      <c r="E22" s="377">
        <f t="shared" si="0"/>
        <v>-6805</v>
      </c>
      <c r="F22" s="378">
        <v>-0.8</v>
      </c>
      <c r="G22" s="315"/>
      <c r="H22" s="342">
        <v>57</v>
      </c>
      <c r="I22" s="343" t="s">
        <v>60</v>
      </c>
      <c r="J22" s="346">
        <v>124149</v>
      </c>
      <c r="K22" s="344">
        <v>123100</v>
      </c>
      <c r="L22" s="377">
        <f t="shared" si="1"/>
        <v>1049</v>
      </c>
      <c r="M22" s="378">
        <v>0.9</v>
      </c>
    </row>
    <row r="23" spans="1:13" ht="21" customHeight="1">
      <c r="A23" s="348">
        <v>17</v>
      </c>
      <c r="B23" s="349" t="s">
        <v>17</v>
      </c>
      <c r="C23" s="346">
        <v>372389</v>
      </c>
      <c r="D23" s="344">
        <v>345509</v>
      </c>
      <c r="E23" s="377">
        <f t="shared" si="0"/>
        <v>26880</v>
      </c>
      <c r="F23" s="378">
        <v>7.8</v>
      </c>
      <c r="G23" s="315"/>
      <c r="H23" s="342">
        <v>58</v>
      </c>
      <c r="I23" s="343" t="s">
        <v>62</v>
      </c>
      <c r="J23" s="346">
        <v>193461</v>
      </c>
      <c r="K23" s="344">
        <v>203661</v>
      </c>
      <c r="L23" s="377">
        <f t="shared" si="1"/>
        <v>-10200</v>
      </c>
      <c r="M23" s="378">
        <v>-5</v>
      </c>
    </row>
    <row r="24" spans="1:13" ht="21" customHeight="1">
      <c r="A24" s="348">
        <v>18</v>
      </c>
      <c r="B24" s="349" t="s">
        <v>18</v>
      </c>
      <c r="C24" s="346">
        <v>385812</v>
      </c>
      <c r="D24" s="344">
        <v>371255</v>
      </c>
      <c r="E24" s="377">
        <f t="shared" si="0"/>
        <v>14557</v>
      </c>
      <c r="F24" s="378">
        <v>3.9</v>
      </c>
      <c r="G24" s="315"/>
      <c r="H24" s="342">
        <v>59</v>
      </c>
      <c r="I24" s="343" t="s">
        <v>64</v>
      </c>
      <c r="J24" s="346">
        <v>132168</v>
      </c>
      <c r="K24" s="344">
        <v>132318</v>
      </c>
      <c r="L24" s="377">
        <f t="shared" si="1"/>
        <v>-150</v>
      </c>
      <c r="M24" s="378">
        <v>-0.1</v>
      </c>
    </row>
    <row r="25" spans="1:13" ht="21" customHeight="1">
      <c r="A25" s="348">
        <v>19</v>
      </c>
      <c r="B25" s="349" t="s">
        <v>19</v>
      </c>
      <c r="C25" s="346">
        <v>358122</v>
      </c>
      <c r="D25" s="344">
        <v>338855</v>
      </c>
      <c r="E25" s="377">
        <f t="shared" si="0"/>
        <v>19267</v>
      </c>
      <c r="F25" s="378">
        <v>5.7</v>
      </c>
      <c r="G25" s="315"/>
      <c r="H25" s="342">
        <v>60</v>
      </c>
      <c r="I25" s="343" t="s">
        <v>70</v>
      </c>
      <c r="J25" s="346">
        <v>145413</v>
      </c>
      <c r="K25" s="344">
        <v>154372</v>
      </c>
      <c r="L25" s="377">
        <f t="shared" si="1"/>
        <v>-8959</v>
      </c>
      <c r="M25" s="378">
        <v>-5.8</v>
      </c>
    </row>
    <row r="26" spans="1:13" ht="21" customHeight="1">
      <c r="A26" s="348">
        <v>20</v>
      </c>
      <c r="B26" s="349" t="s">
        <v>20</v>
      </c>
      <c r="C26" s="346">
        <v>174701</v>
      </c>
      <c r="D26" s="344">
        <v>162731</v>
      </c>
      <c r="E26" s="377">
        <f t="shared" si="0"/>
        <v>11970</v>
      </c>
      <c r="F26" s="378">
        <v>7.4</v>
      </c>
      <c r="G26" s="315"/>
      <c r="H26" s="342">
        <v>61</v>
      </c>
      <c r="I26" s="343" t="s">
        <v>75</v>
      </c>
      <c r="J26" s="346">
        <v>121174</v>
      </c>
      <c r="K26" s="344">
        <v>144550</v>
      </c>
      <c r="L26" s="377">
        <f t="shared" si="1"/>
        <v>-23376</v>
      </c>
      <c r="M26" s="378">
        <v>-16.2</v>
      </c>
    </row>
    <row r="27" spans="1:13" ht="21" customHeight="1">
      <c r="A27" s="348">
        <v>21</v>
      </c>
      <c r="B27" s="349" t="s">
        <v>21</v>
      </c>
      <c r="C27" s="346">
        <v>62212</v>
      </c>
      <c r="D27" s="344">
        <v>38723</v>
      </c>
      <c r="E27" s="377">
        <f t="shared" si="0"/>
        <v>23489</v>
      </c>
      <c r="F27" s="378">
        <v>60.7</v>
      </c>
      <c r="G27" s="315"/>
      <c r="H27" s="342">
        <v>62</v>
      </c>
      <c r="I27" s="343" t="s">
        <v>76</v>
      </c>
      <c r="J27" s="346">
        <v>135724</v>
      </c>
      <c r="K27" s="344">
        <v>127502</v>
      </c>
      <c r="L27" s="377">
        <f t="shared" si="1"/>
        <v>8222</v>
      </c>
      <c r="M27" s="378">
        <v>6.4</v>
      </c>
    </row>
    <row r="28" spans="1:13" ht="21" customHeight="1">
      <c r="A28" s="348">
        <v>22</v>
      </c>
      <c r="B28" s="349" t="s">
        <v>22</v>
      </c>
      <c r="C28" s="346">
        <v>263726</v>
      </c>
      <c r="D28" s="344">
        <v>256428</v>
      </c>
      <c r="E28" s="377">
        <f t="shared" si="0"/>
        <v>7298</v>
      </c>
      <c r="F28" s="378">
        <v>2.8</v>
      </c>
      <c r="G28" s="315"/>
      <c r="H28" s="342">
        <v>63</v>
      </c>
      <c r="I28" s="343" t="s">
        <v>80</v>
      </c>
      <c r="J28" s="346">
        <v>138514</v>
      </c>
      <c r="K28" s="344">
        <v>135738</v>
      </c>
      <c r="L28" s="377">
        <f t="shared" si="1"/>
        <v>2776</v>
      </c>
      <c r="M28" s="378">
        <v>2</v>
      </c>
    </row>
    <row r="29" spans="1:13" ht="21" customHeight="1" thickBot="1">
      <c r="A29" s="348">
        <v>24</v>
      </c>
      <c r="B29" s="349" t="s">
        <v>23</v>
      </c>
      <c r="C29" s="346">
        <v>155871</v>
      </c>
      <c r="D29" s="344">
        <v>160397</v>
      </c>
      <c r="E29" s="377">
        <f t="shared" si="0"/>
        <v>-4526</v>
      </c>
      <c r="F29" s="378">
        <v>-2.8</v>
      </c>
      <c r="G29" s="315"/>
      <c r="H29" s="350">
        <v>64</v>
      </c>
      <c r="I29" s="343" t="s">
        <v>81</v>
      </c>
      <c r="J29" s="346">
        <v>99708</v>
      </c>
      <c r="K29" s="344">
        <v>112701</v>
      </c>
      <c r="L29" s="377">
        <f t="shared" si="1"/>
        <v>-12993</v>
      </c>
      <c r="M29" s="378">
        <v>-11.5</v>
      </c>
    </row>
    <row r="30" spans="1:13" ht="21" customHeight="1" thickBot="1" thickTop="1">
      <c r="A30" s="348">
        <v>25</v>
      </c>
      <c r="B30" s="349" t="s">
        <v>24</v>
      </c>
      <c r="C30" s="346">
        <v>364857</v>
      </c>
      <c r="D30" s="344">
        <v>369392</v>
      </c>
      <c r="E30" s="377">
        <f t="shared" si="0"/>
        <v>-4535</v>
      </c>
      <c r="F30" s="378">
        <v>-1.2</v>
      </c>
      <c r="G30" s="315"/>
      <c r="H30" s="475" t="s">
        <v>349</v>
      </c>
      <c r="I30" s="476"/>
      <c r="J30" s="340">
        <f>SUM(J6:J29)</f>
        <v>3291612</v>
      </c>
      <c r="K30" s="338">
        <f>SUM(K6:K29)</f>
        <v>3289973</v>
      </c>
      <c r="L30" s="375">
        <f t="shared" si="1"/>
        <v>1639</v>
      </c>
      <c r="M30" s="376">
        <v>0</v>
      </c>
    </row>
    <row r="31" spans="1:13" ht="21" customHeight="1" thickBot="1" thickTop="1">
      <c r="A31" s="348">
        <v>26</v>
      </c>
      <c r="B31" s="349" t="s">
        <v>25</v>
      </c>
      <c r="C31" s="346">
        <v>174528</v>
      </c>
      <c r="D31" s="344">
        <v>173659</v>
      </c>
      <c r="E31" s="377">
        <f t="shared" si="0"/>
        <v>869</v>
      </c>
      <c r="F31" s="378">
        <v>0.5</v>
      </c>
      <c r="G31" s="315"/>
      <c r="H31" s="477" t="s">
        <v>363</v>
      </c>
      <c r="I31" s="478"/>
      <c r="J31" s="353">
        <f>J30+C46+C7</f>
        <v>20444129</v>
      </c>
      <c r="K31" s="353">
        <f>K30+D46+D7</f>
        <v>20007321.99596385</v>
      </c>
      <c r="L31" s="380">
        <f t="shared" si="1"/>
        <v>436807.0040361509</v>
      </c>
      <c r="M31" s="381">
        <v>2.2</v>
      </c>
    </row>
    <row r="32" spans="1:13" ht="21" customHeight="1">
      <c r="A32" s="348">
        <v>27</v>
      </c>
      <c r="B32" s="349" t="s">
        <v>26</v>
      </c>
      <c r="C32" s="346">
        <v>316415</v>
      </c>
      <c r="D32" s="344">
        <v>302939</v>
      </c>
      <c r="E32" s="377">
        <f t="shared" si="0"/>
        <v>13476</v>
      </c>
      <c r="F32" s="378">
        <v>4.4</v>
      </c>
      <c r="G32" s="315"/>
      <c r="H32" s="357"/>
      <c r="I32" s="357"/>
      <c r="J32" s="330"/>
      <c r="K32" s="330"/>
      <c r="L32" s="330"/>
      <c r="M32" s="382"/>
    </row>
    <row r="33" spans="1:13" ht="21" customHeight="1">
      <c r="A33" s="348">
        <v>28</v>
      </c>
      <c r="B33" s="349" t="s">
        <v>27</v>
      </c>
      <c r="C33" s="346">
        <v>227192</v>
      </c>
      <c r="D33" s="344">
        <v>237281</v>
      </c>
      <c r="E33" s="377">
        <f t="shared" si="0"/>
        <v>-10089</v>
      </c>
      <c r="F33" s="378">
        <v>-4.3</v>
      </c>
      <c r="G33" s="315"/>
      <c r="H33" s="358"/>
      <c r="I33" s="359"/>
      <c r="J33" s="359"/>
      <c r="K33" s="359"/>
      <c r="L33" s="359"/>
      <c r="M33" s="359"/>
    </row>
    <row r="34" spans="1:13" ht="21" customHeight="1">
      <c r="A34" s="348">
        <v>29</v>
      </c>
      <c r="B34" s="349" t="s">
        <v>28</v>
      </c>
      <c r="C34" s="346">
        <v>888578</v>
      </c>
      <c r="D34" s="344">
        <v>703776</v>
      </c>
      <c r="E34" s="377">
        <f t="shared" si="0"/>
        <v>184802</v>
      </c>
      <c r="F34" s="378">
        <v>26.3</v>
      </c>
      <c r="G34" s="315"/>
      <c r="H34" s="456" t="s">
        <v>386</v>
      </c>
      <c r="I34" s="359" t="s">
        <v>394</v>
      </c>
      <c r="J34" s="359"/>
      <c r="K34" s="359"/>
      <c r="L34" s="359"/>
      <c r="M34" s="359"/>
    </row>
    <row r="35" spans="1:13" ht="21" customHeight="1">
      <c r="A35" s="348">
        <v>30</v>
      </c>
      <c r="B35" s="349" t="s">
        <v>29</v>
      </c>
      <c r="C35" s="346">
        <v>233021</v>
      </c>
      <c r="D35" s="344">
        <v>232896</v>
      </c>
      <c r="E35" s="377">
        <f t="shared" si="0"/>
        <v>125</v>
      </c>
      <c r="F35" s="378">
        <v>0.1</v>
      </c>
      <c r="G35" s="315"/>
      <c r="H35" s="456" t="s">
        <v>386</v>
      </c>
      <c r="I35" s="359" t="s">
        <v>407</v>
      </c>
      <c r="J35" s="359"/>
      <c r="K35" s="359"/>
      <c r="L35" s="359"/>
      <c r="M35" s="359"/>
    </row>
    <row r="36" spans="1:13" ht="21" customHeight="1">
      <c r="A36" s="348">
        <v>31</v>
      </c>
      <c r="B36" s="349" t="s">
        <v>30</v>
      </c>
      <c r="C36" s="346">
        <v>144675</v>
      </c>
      <c r="D36" s="344">
        <v>139527</v>
      </c>
      <c r="E36" s="377">
        <f t="shared" si="0"/>
        <v>5148</v>
      </c>
      <c r="F36" s="378">
        <v>3.7</v>
      </c>
      <c r="G36" s="315"/>
      <c r="H36" s="359"/>
      <c r="I36" s="359" t="s">
        <v>408</v>
      </c>
      <c r="J36" s="359"/>
      <c r="K36" s="359"/>
      <c r="L36" s="359"/>
      <c r="M36" s="359"/>
    </row>
    <row r="37" spans="1:13" ht="21" customHeight="1">
      <c r="A37" s="348">
        <v>32</v>
      </c>
      <c r="B37" s="349" t="s">
        <v>31</v>
      </c>
      <c r="C37" s="346">
        <v>276087</v>
      </c>
      <c r="D37" s="344">
        <v>276769</v>
      </c>
      <c r="E37" s="377">
        <f t="shared" si="0"/>
        <v>-682</v>
      </c>
      <c r="F37" s="378">
        <v>-0.2</v>
      </c>
      <c r="G37" s="315"/>
      <c r="H37" s="359"/>
      <c r="I37" s="359"/>
      <c r="J37" s="359"/>
      <c r="K37" s="359"/>
      <c r="L37" s="359"/>
      <c r="M37" s="359"/>
    </row>
    <row r="38" spans="1:13" ht="21" customHeight="1">
      <c r="A38" s="348">
        <v>33</v>
      </c>
      <c r="B38" s="349" t="s">
        <v>33</v>
      </c>
      <c r="C38" s="346">
        <v>248254</v>
      </c>
      <c r="D38" s="344">
        <v>244496</v>
      </c>
      <c r="E38" s="377">
        <f t="shared" si="0"/>
        <v>3758</v>
      </c>
      <c r="F38" s="378">
        <v>1.5</v>
      </c>
      <c r="G38" s="315"/>
      <c r="H38" s="359"/>
      <c r="I38" s="359"/>
      <c r="J38" s="359"/>
      <c r="K38" s="359"/>
      <c r="L38" s="359"/>
      <c r="M38" s="359"/>
    </row>
    <row r="39" spans="1:13" ht="21" customHeight="1">
      <c r="A39" s="348">
        <v>34</v>
      </c>
      <c r="B39" s="349" t="s">
        <v>34</v>
      </c>
      <c r="C39" s="346">
        <v>235009</v>
      </c>
      <c r="D39" s="344">
        <v>239894</v>
      </c>
      <c r="E39" s="377">
        <f t="shared" si="0"/>
        <v>-4885</v>
      </c>
      <c r="F39" s="378">
        <v>-2</v>
      </c>
      <c r="G39" s="315"/>
      <c r="H39" s="359"/>
      <c r="I39" s="359"/>
      <c r="J39" s="359"/>
      <c r="K39" s="359"/>
      <c r="L39" s="359"/>
      <c r="M39" s="359"/>
    </row>
    <row r="40" spans="1:13" ht="21" customHeight="1">
      <c r="A40" s="348">
        <v>35</v>
      </c>
      <c r="B40" s="349" t="s">
        <v>35</v>
      </c>
      <c r="C40" s="346">
        <v>383497</v>
      </c>
      <c r="D40" s="344">
        <v>382657</v>
      </c>
      <c r="E40" s="377">
        <f t="shared" si="0"/>
        <v>840</v>
      </c>
      <c r="F40" s="378">
        <v>0.2</v>
      </c>
      <c r="G40" s="315"/>
      <c r="H40" s="359"/>
      <c r="I40" s="359"/>
      <c r="J40" s="359"/>
      <c r="K40" s="359"/>
      <c r="L40" s="359"/>
      <c r="M40" s="359"/>
    </row>
    <row r="41" spans="1:13" ht="21" customHeight="1">
      <c r="A41" s="348">
        <v>36</v>
      </c>
      <c r="B41" s="349" t="s">
        <v>36</v>
      </c>
      <c r="C41" s="346">
        <v>279974</v>
      </c>
      <c r="D41" s="344">
        <v>268356</v>
      </c>
      <c r="E41" s="377">
        <f t="shared" si="0"/>
        <v>11618</v>
      </c>
      <c r="F41" s="378">
        <v>4.3</v>
      </c>
      <c r="G41" s="315"/>
      <c r="H41" s="359"/>
      <c r="I41" s="359"/>
      <c r="J41" s="359"/>
      <c r="K41" s="359"/>
      <c r="L41" s="359"/>
      <c r="M41" s="359"/>
    </row>
    <row r="42" spans="1:13" ht="21" customHeight="1">
      <c r="A42" s="348">
        <v>37</v>
      </c>
      <c r="B42" s="349" t="s">
        <v>93</v>
      </c>
      <c r="C42" s="346">
        <v>350167</v>
      </c>
      <c r="D42" s="344">
        <v>350084</v>
      </c>
      <c r="E42" s="377">
        <f t="shared" si="0"/>
        <v>83</v>
      </c>
      <c r="F42" s="378">
        <v>0</v>
      </c>
      <c r="G42" s="315"/>
      <c r="H42" s="359"/>
      <c r="I42" s="359"/>
      <c r="J42" s="359"/>
      <c r="K42" s="359"/>
      <c r="L42" s="359"/>
      <c r="M42" s="359"/>
    </row>
    <row r="43" spans="1:13" ht="21" customHeight="1">
      <c r="A43" s="348">
        <v>38</v>
      </c>
      <c r="B43" s="349" t="s">
        <v>37</v>
      </c>
      <c r="C43" s="346">
        <v>254522</v>
      </c>
      <c r="D43" s="344">
        <v>267239</v>
      </c>
      <c r="E43" s="377">
        <f t="shared" si="0"/>
        <v>-12717</v>
      </c>
      <c r="F43" s="378">
        <v>-4.8</v>
      </c>
      <c r="G43" s="315"/>
      <c r="H43" s="359"/>
      <c r="I43" s="359"/>
      <c r="J43" s="359"/>
      <c r="K43" s="359"/>
      <c r="L43" s="359"/>
      <c r="M43" s="359"/>
    </row>
    <row r="44" spans="1:13" ht="21" customHeight="1">
      <c r="A44" s="348">
        <v>39</v>
      </c>
      <c r="B44" s="327" t="s">
        <v>38</v>
      </c>
      <c r="C44" s="330">
        <v>222720</v>
      </c>
      <c r="D44" s="328">
        <v>222220</v>
      </c>
      <c r="E44" s="371">
        <f t="shared" si="0"/>
        <v>500</v>
      </c>
      <c r="F44" s="372">
        <v>0.2</v>
      </c>
      <c r="G44" s="315"/>
      <c r="H44" s="359"/>
      <c r="I44" s="359"/>
      <c r="J44" s="359"/>
      <c r="K44" s="359"/>
      <c r="L44" s="359"/>
      <c r="M44" s="359"/>
    </row>
    <row r="45" spans="1:13" ht="21" customHeight="1" thickBot="1">
      <c r="A45" s="348">
        <v>40</v>
      </c>
      <c r="B45" s="361" t="s">
        <v>351</v>
      </c>
      <c r="C45" s="364">
        <v>408459</v>
      </c>
      <c r="D45" s="362">
        <v>424755</v>
      </c>
      <c r="E45" s="383">
        <f t="shared" si="0"/>
        <v>-16296</v>
      </c>
      <c r="F45" s="384">
        <v>-3.8</v>
      </c>
      <c r="G45" s="315"/>
      <c r="H45" s="359"/>
      <c r="I45" s="359"/>
      <c r="J45" s="359"/>
      <c r="K45" s="359"/>
      <c r="L45" s="359"/>
      <c r="M45" s="359"/>
    </row>
    <row r="46" spans="1:13" ht="21" customHeight="1" thickBot="1" thickTop="1">
      <c r="A46" s="479" t="s">
        <v>352</v>
      </c>
      <c r="B46" s="480"/>
      <c r="C46" s="385">
        <f>SUM(C8:C45)</f>
        <v>15416958</v>
      </c>
      <c r="D46" s="366">
        <f>SUM(D8:D45)</f>
        <v>15029031.99596385</v>
      </c>
      <c r="E46" s="386">
        <f>SUM(E8:E45)</f>
        <v>387926.0040361516</v>
      </c>
      <c r="F46" s="387">
        <v>2.6</v>
      </c>
      <c r="G46" s="315"/>
      <c r="H46" s="359"/>
      <c r="I46" s="359"/>
      <c r="J46" s="359"/>
      <c r="K46" s="359"/>
      <c r="L46" s="359"/>
      <c r="M46" s="359"/>
    </row>
    <row r="47" spans="3:13" ht="21" customHeight="1">
      <c r="C47" s="370"/>
      <c r="D47" s="370"/>
      <c r="E47" s="370"/>
      <c r="F47" s="370"/>
      <c r="J47" s="359"/>
      <c r="K47" s="359"/>
      <c r="L47" s="359"/>
      <c r="M47" s="359"/>
    </row>
    <row r="48" spans="10:13" ht="21" customHeight="1">
      <c r="J48" s="359"/>
      <c r="K48" s="359"/>
      <c r="L48" s="359"/>
      <c r="M48" s="359"/>
    </row>
    <row r="49" spans="10:13" ht="21" customHeight="1">
      <c r="J49" s="359"/>
      <c r="K49" s="359"/>
      <c r="L49" s="359"/>
      <c r="M49" s="359"/>
    </row>
    <row r="50" spans="10:13" ht="21" customHeight="1">
      <c r="J50" s="359"/>
      <c r="K50" s="359"/>
      <c r="L50" s="359"/>
      <c r="M50" s="359"/>
    </row>
    <row r="51" spans="10:13" ht="21" customHeight="1">
      <c r="J51" s="359"/>
      <c r="K51" s="359"/>
      <c r="L51" s="359"/>
      <c r="M51" s="359"/>
    </row>
    <row r="52" spans="10:13" ht="21" customHeight="1">
      <c r="J52" s="359"/>
      <c r="K52" s="359"/>
      <c r="L52" s="359"/>
      <c r="M52" s="359"/>
    </row>
    <row r="53" spans="10:13" ht="21" customHeight="1">
      <c r="J53" s="359"/>
      <c r="K53" s="359"/>
      <c r="L53" s="359"/>
      <c r="M53" s="359"/>
    </row>
    <row r="54" spans="10:13" ht="21" customHeight="1">
      <c r="J54" s="359"/>
      <c r="K54" s="359"/>
      <c r="L54" s="359"/>
      <c r="M54" s="359"/>
    </row>
    <row r="55" spans="10:13" ht="21" customHeight="1">
      <c r="J55" s="359"/>
      <c r="K55" s="359"/>
      <c r="L55" s="359"/>
      <c r="M55" s="359"/>
    </row>
    <row r="56" spans="10:13" ht="21" customHeight="1">
      <c r="J56" s="359"/>
      <c r="K56" s="359"/>
      <c r="L56" s="359"/>
      <c r="M56" s="359"/>
    </row>
    <row r="57" spans="10:13" ht="21" customHeight="1">
      <c r="J57" s="359"/>
      <c r="K57" s="359"/>
      <c r="L57" s="359"/>
      <c r="M57" s="359"/>
    </row>
    <row r="58" spans="10:13" ht="21" customHeight="1">
      <c r="J58" s="359"/>
      <c r="K58" s="359"/>
      <c r="L58" s="359"/>
      <c r="M58" s="359"/>
    </row>
    <row r="59" spans="10:13" ht="21" customHeight="1">
      <c r="J59" s="359"/>
      <c r="K59" s="359"/>
      <c r="L59" s="359"/>
      <c r="M59" s="359"/>
    </row>
    <row r="60" spans="10:13" ht="21" customHeight="1">
      <c r="J60" s="359"/>
      <c r="K60" s="359"/>
      <c r="L60" s="359"/>
      <c r="M60" s="359"/>
    </row>
    <row r="61" spans="10:13" ht="21" customHeight="1">
      <c r="J61" s="359"/>
      <c r="K61" s="359"/>
      <c r="L61" s="359"/>
      <c r="M61" s="359"/>
    </row>
    <row r="62" spans="10:13" ht="21" customHeight="1">
      <c r="J62" s="359"/>
      <c r="K62" s="359"/>
      <c r="L62" s="359"/>
      <c r="M62" s="359"/>
    </row>
    <row r="63" spans="10:13" ht="21" customHeight="1">
      <c r="J63" s="359"/>
      <c r="K63" s="359"/>
      <c r="L63" s="359"/>
      <c r="M63" s="359"/>
    </row>
    <row r="64" spans="10:13" ht="21" customHeight="1">
      <c r="J64" s="359"/>
      <c r="K64" s="359"/>
      <c r="L64" s="359"/>
      <c r="M64" s="359"/>
    </row>
    <row r="65" spans="10:13" ht="21" customHeight="1">
      <c r="J65" s="359"/>
      <c r="K65" s="359"/>
      <c r="L65" s="359"/>
      <c r="M65" s="359"/>
    </row>
    <row r="66" spans="10:13" ht="21" customHeight="1">
      <c r="J66" s="359"/>
      <c r="K66" s="359"/>
      <c r="L66" s="359"/>
      <c r="M66" s="359"/>
    </row>
    <row r="67" spans="10:13" ht="21" customHeight="1">
      <c r="J67" s="359"/>
      <c r="K67" s="359"/>
      <c r="L67" s="359"/>
      <c r="M67" s="359"/>
    </row>
    <row r="68" spans="10:13" ht="21" customHeight="1">
      <c r="J68" s="359"/>
      <c r="K68" s="359"/>
      <c r="L68" s="359"/>
      <c r="M68" s="359"/>
    </row>
    <row r="69" spans="10:13" ht="21" customHeight="1">
      <c r="J69" s="359"/>
      <c r="K69" s="359"/>
      <c r="L69" s="359"/>
      <c r="M69" s="359"/>
    </row>
    <row r="70" spans="10:13" ht="21" customHeight="1">
      <c r="J70" s="359"/>
      <c r="K70" s="359"/>
      <c r="L70" s="359"/>
      <c r="M70" s="359"/>
    </row>
    <row r="71" spans="10:13" ht="21" customHeight="1">
      <c r="J71" s="359"/>
      <c r="K71" s="359"/>
      <c r="L71" s="359"/>
      <c r="M71" s="359"/>
    </row>
    <row r="72" spans="10:13" ht="21" customHeight="1">
      <c r="J72" s="359"/>
      <c r="K72" s="359"/>
      <c r="L72" s="359"/>
      <c r="M72" s="359"/>
    </row>
    <row r="73" spans="10:13" ht="21" customHeight="1">
      <c r="J73" s="359"/>
      <c r="K73" s="359"/>
      <c r="L73" s="359"/>
      <c r="M73" s="359"/>
    </row>
    <row r="74" ht="21" customHeight="1"/>
    <row r="75" ht="21.75" customHeight="1"/>
    <row r="76" ht="21" customHeight="1"/>
  </sheetData>
  <sheetProtection/>
  <mergeCells count="7">
    <mergeCell ref="A46:B46"/>
    <mergeCell ref="A1:M1"/>
    <mergeCell ref="A4:B4"/>
    <mergeCell ref="H4:I4"/>
    <mergeCell ref="A7:B7"/>
    <mergeCell ref="H30:I30"/>
    <mergeCell ref="H31:I31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64" r:id="rId1"/>
  <headerFooter>
    <oddFooter>&amp;C&amp;"ＭＳ ゴシック,標準"&amp;16&amp;P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 </cp:lastModifiedBy>
  <cp:lastPrinted>2013-01-08T06:57:48Z</cp:lastPrinted>
  <dcterms:created xsi:type="dcterms:W3CDTF">1999-04-02T06:42:12Z</dcterms:created>
  <dcterms:modified xsi:type="dcterms:W3CDTF">2013-01-15T08:08:55Z</dcterms:modified>
  <cp:category/>
  <cp:version/>
  <cp:contentType/>
  <cp:contentStatus/>
</cp:coreProperties>
</file>