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8640" activeTab="0"/>
  </bookViews>
  <sheets>
    <sheet name="評定員（設計）" sheetId="1" r:id="rId1"/>
  </sheets>
  <externalReferences>
    <externalReference r:id="rId4"/>
  </externalReferences>
  <definedNames>
    <definedName name="_xlnm.Print_Area" localSheetId="0">'評定員（設計）'!$B$2:$Q$45</definedName>
  </definedNames>
  <calcPr fullCalcOnLoad="1"/>
</workbook>
</file>

<file path=xl/sharedStrings.xml><?xml version="1.0" encoding="utf-8"?>
<sst xmlns="http://schemas.openxmlformats.org/spreadsheetml/2006/main" count="93" uniqueCount="76">
  <si>
    <t>発注者が十分な時間的余裕を持って実施状況の確認を行えるような工程管理を行った</t>
  </si>
  <si>
    <t>±100</t>
  </si>
  <si>
    <t>別紙－２　採点表（評定員用）</t>
  </si>
  <si>
    <t>評価の視点</t>
  </si>
  <si>
    <t>配点</t>
  </si>
  <si>
    <t>得　点　率</t>
  </si>
  <si>
    <t>得点</t>
  </si>
  <si>
    <t>評価細目</t>
  </si>
  <si>
    <t>優</t>
  </si>
  <si>
    <t>やや</t>
  </si>
  <si>
    <t>普通</t>
  </si>
  <si>
    <t>やや</t>
  </si>
  <si>
    <t>劣</t>
  </si>
  <si>
    <t>業務実施能力</t>
  </si>
  <si>
    <t>業務実施体制</t>
  </si>
  <si>
    <t>実施体制
自主管理</t>
  </si>
  <si>
    <t>　評価細目チェック数
　　　=０⇒『劣』（得点率-1）
　　　=１⇒『やや劣』（得点率-0.5）
　　　=２⇒『普通』（得点率±0）
　　　=３⇒『やや優』（得点率0.5）
　　　=４⇒『優』（得点率1）</t>
  </si>
  <si>
    <t>契約図書に基づき、実施体制を含む業務計画書等が期限までに提出された</t>
  </si>
  <si>
    <t>提出された実施体制は、業務を適切に遂行できるような構成及び人員配置となっていた</t>
  </si>
  <si>
    <t>業務計画書等に示された実施体制により、業務が履行されていた</t>
  </si>
  <si>
    <t>第三者（管理技術者、担当者以外）によるチェックを行うなど自主的な品質管理の努力がされていた</t>
  </si>
  <si>
    <t>管理技術者の能力</t>
  </si>
  <si>
    <t>業務の全体把握
工程管理</t>
  </si>
  <si>
    <t>　評価細目チェック数
　　　=０⇒『劣』（得点率-1）
　　　=１⇒『やや劣』（得点率-0.5）
　　　=２⇒『普通』（得点率±0）
　　　=３⇒『やや優』（得点率0.5）
　　　=４⇒『優』（得点率1）</t>
  </si>
  <si>
    <t>業務の目的、内容及び業務の実施状況を把握していた</t>
  </si>
  <si>
    <t>業務の目的、内容及び業務の実施状況を踏まえ、適時に適切な業務実施の方針を提示した</t>
  </si>
  <si>
    <t>業務全体について、必要な工程管理を行った</t>
  </si>
  <si>
    <t>発注者が十分な時間的余裕を持って実施状況の確認を行えるような工程管理を行った</t>
  </si>
  <si>
    <t>主任担当技術者の能力</t>
  </si>
  <si>
    <t>他分野との調整
工程管理</t>
  </si>
  <si>
    <t>　評価細目チェック数
　　　=０⇒『劣』（得点率-1）
　　　=１⇒『やや劣』（得点率-0.5）
　　　=２⇒『普通』（得点率±0）
　　　=３⇒『やや優』（得点率0.5）
　　　=４⇒『優』（得点率1）</t>
  </si>
  <si>
    <t>担当分野に関して、他の分野との調整を図った</t>
  </si>
  <si>
    <t>担当分野に関して、他の分野との調整が適切に行われ、十分な成果が得られた</t>
  </si>
  <si>
    <t>担当分野について、必要な工程管理を行った</t>
  </si>
  <si>
    <t>小　　　計</t>
  </si>
  <si>
    <t>／</t>
  </si>
  <si>
    <t>±100</t>
  </si>
  <si>
    <t>業務の実施状況</t>
  </si>
  <si>
    <t>業務履行中の説明資料
（途中成果物）に関する
評価</t>
  </si>
  <si>
    <t>途中成果物の内容</t>
  </si>
  <si>
    <t>　評価細目チェック数
　　　=０⇒『劣』（得点率-1）
　　　=１⇒『やや劣』（得点率-0.5）
　　　=２⇒『普通』（得点率±0）
　　　=３⇒『やや優』（得点率0.5）
　　　=４⇒『優』（得点率1）</t>
  </si>
  <si>
    <t>途中成果物は、理解しうる表現で最低限の記載（書き込み）があった</t>
  </si>
  <si>
    <t>途中成果物には十分な記載（書き込み）があり、理解しやすいように表現が工夫されていた</t>
  </si>
  <si>
    <t>工程に影響を及ぼすような重大なミス（手戻り、差替え）は無く、業務目的に沿った内容であった</t>
  </si>
  <si>
    <t>ミスはほとんど無く、発注者の意図が十分反映された内容となっていた</t>
  </si>
  <si>
    <t>与条件の理解
業務への反映
（設計提案）</t>
  </si>
  <si>
    <t>　評価細目チェック数
　　　=０⇒『劣』（得点率-1）
　　　=１⇒『やや劣』（得点率-0.5）
　　　=２⇒『普通』（得点率±0）
　　　=３⇒『やや優』（得点率0.5）
　　　=４⇒『優』（得点率1）</t>
  </si>
  <si>
    <t>与条件や必要な項目についての検討がなされた</t>
  </si>
  <si>
    <t>検討の内容は、業務の目的や内容に沿ったもので、発注者の意図に応えるものであった</t>
  </si>
  <si>
    <t>業務を行う上で必要となる基準や法令類や施工方法等に関する知識を有していた</t>
  </si>
  <si>
    <t>上記の知識が、設計内容に十分反映されていた</t>
  </si>
  <si>
    <t>業務目的の達成度</t>
  </si>
  <si>
    <t>記載の程度</t>
  </si>
  <si>
    <t>　評価細目チェック数
　　　=０⇒『劣』（得点率-1）
　　　=１⇒『やや劣』（得点率-0.5）
　　　=２⇒『普通』（得点率±0）
　　　=３⇒『やや優』（得点率0.5）
　　　=４⇒『優』（得点率1）</t>
  </si>
  <si>
    <t>成果物には最低限の記載（書き込み）があった</t>
  </si>
  <si>
    <t>成果物には十分な記載（書き込み）があった</t>
  </si>
  <si>
    <t>成果物の内容が理解しうる表現であった</t>
  </si>
  <si>
    <t>成果物の内容が理解しやすいように表現が工夫されていた</t>
  </si>
  <si>
    <t>成果物の内容</t>
  </si>
  <si>
    <t>成果物の内容は、妥当なコストで、契約図書に示された所要性能を満たしていた</t>
  </si>
  <si>
    <t>成果物の内容は、発注者の意図に照らして、運用コストを含めたコストの最適化や利用上の使い勝手に配慮されたものであった</t>
  </si>
  <si>
    <t>成果物の内容は、安全対策、環境施策への対応に配慮されていた</t>
  </si>
  <si>
    <t>成果物の内容に、安全対策、環境施策への対応が十分反映されていた</t>
  </si>
  <si>
    <t>課題への対応</t>
  </si>
  <si>
    <t>物理的条件
社会的条件
要望
コスト</t>
  </si>
  <si>
    <t>※評価しない</t>
  </si>
  <si>
    <t>　評価細目チェック数
　　　=０⇒『劣』（得点率-1）
　　　=１⇒『やや劣』（得点率-0.5）
　　　=２⇒『普通』（得点率±0）
　　　=３⇒『やや優』（得点率0.5）
　　　=４⇒『優』（得点率1）</t>
  </si>
  <si>
    <t>設計与条件、要望等に対する解決方策に創意工夫が見られた</t>
  </si>
  <si>
    <t>採用された創意工夫は、発注者の意図に照らして、合理的でレベルの高いものであった</t>
  </si>
  <si>
    <t>工事費について、バランスのとれたコスト配分がなされていた</t>
  </si>
  <si>
    <t>事業予算に対して、費用対効果の増大が図られた</t>
  </si>
  <si>
    <t>合　　　計</t>
  </si>
  <si>
    <t>／</t>
  </si>
  <si>
    <t>評　定　点</t>
  </si>
  <si>
    <t>※各評価細目は、２細目ずつの組合せとなっており、下段をチェックする場合は上段もチェックする必要がある。下段のみチェックしようとすると、ERRORが出る。</t>
  </si>
  <si>
    <t>評価する：１、評価しない：２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</si>
</sst>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 0.0\ "/>
    <numFmt numFmtId="180" formatCode="0.00000000000000000000_ "/>
    <numFmt numFmtId="181" formatCode="General&quot; 点&quot;"/>
    <numFmt numFmtId="182" formatCode="&quot;　&quot;General"/>
    <numFmt numFmtId="183" formatCode="#,##0\ &quot;円&quot;"/>
    <numFmt numFmtId="184" formatCode="[$-411]ggge&quot;年&quot;m&quot;月&quot;d&quot;日&quot;;@"/>
  </numFmts>
  <fonts count="13">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9"/>
      <name val="ＭＳ Ｐゴシック"/>
      <family val="3"/>
    </font>
    <font>
      <b/>
      <sz val="9"/>
      <name val="ＭＳ Ｐゴシック"/>
      <family val="3"/>
    </font>
    <font>
      <sz val="9"/>
      <color indexed="8"/>
      <name val="ＭＳ Ｐゴシック"/>
      <family val="3"/>
    </font>
    <font>
      <b/>
      <sz val="9"/>
      <color indexed="12"/>
      <name val="ＭＳ Ｐゴシック"/>
      <family val="3"/>
    </font>
    <font>
      <sz val="8"/>
      <name val="ＭＳ Ｐゴシック"/>
      <family val="3"/>
    </font>
    <font>
      <sz val="8"/>
      <color indexed="8"/>
      <name val="ＭＳ Ｐゴシック"/>
      <family val="3"/>
    </font>
    <font>
      <sz val="11"/>
      <color indexed="8"/>
      <name val="ＭＳ Ｐゴシック"/>
      <family val="3"/>
    </font>
    <font>
      <sz val="9"/>
      <color indexed="10"/>
      <name val="ＭＳ Ｐ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left style="thin"/>
      <right style="thin"/>
      <top>
        <color indexed="63"/>
      </top>
      <bottom style="thin"/>
    </border>
    <border>
      <left style="thin"/>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59">
    <xf numFmtId="0" fontId="0" fillId="0" borderId="0" xfId="0" applyAlignment="1">
      <alignment/>
    </xf>
    <xf numFmtId="0" fontId="4" fillId="0" borderId="1" xfId="0" applyFont="1" applyBorder="1" applyAlignment="1">
      <alignment vertical="center"/>
    </xf>
    <xf numFmtId="0" fontId="0" fillId="0" borderId="1" xfId="0" applyFont="1" applyBorder="1" applyAlignment="1">
      <alignment horizontal="right" vertical="center"/>
    </xf>
    <xf numFmtId="0" fontId="4"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4" fillId="0" borderId="22" xfId="0" applyNumberFormat="1" applyFont="1" applyBorder="1" applyAlignment="1">
      <alignment horizontal="center" vertical="center"/>
    </xf>
    <xf numFmtId="178" fontId="4" fillId="0" borderId="22" xfId="0" applyNumberFormat="1" applyFont="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25" xfId="0" applyFont="1" applyBorder="1" applyAlignment="1">
      <alignment horizontal="center" vertical="center" textRotation="255"/>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9" xfId="0" applyFont="1" applyBorder="1" applyAlignment="1">
      <alignment vertical="center" wrapText="1"/>
    </xf>
    <xf numFmtId="0"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4" fillId="0" borderId="26" xfId="0" applyFont="1" applyBorder="1" applyAlignment="1">
      <alignment horizontal="center" vertical="center"/>
    </xf>
    <xf numFmtId="0" fontId="6" fillId="2" borderId="27" xfId="0" applyFont="1" applyFill="1" applyBorder="1" applyAlignment="1">
      <alignment horizontal="justify" vertical="center" wrapTex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30" xfId="0" applyFont="1" applyBorder="1" applyAlignment="1">
      <alignment horizontal="center" vertical="center"/>
    </xf>
    <xf numFmtId="0" fontId="6" fillId="0" borderId="31" xfId="0" applyFont="1" applyFill="1" applyBorder="1" applyAlignment="1">
      <alignment horizontal="justify" vertical="center" wrapText="1"/>
    </xf>
    <xf numFmtId="0" fontId="8" fillId="0" borderId="30" xfId="0" applyFont="1" applyBorder="1" applyAlignment="1">
      <alignment vertical="center" wrapText="1"/>
    </xf>
    <xf numFmtId="0" fontId="8" fillId="0" borderId="29" xfId="0" applyFont="1" applyBorder="1" applyAlignment="1">
      <alignment vertical="center" wrapText="1"/>
    </xf>
    <xf numFmtId="0" fontId="8" fillId="0" borderId="32" xfId="0" applyFont="1" applyBorder="1" applyAlignment="1">
      <alignment vertical="center" wrapText="1"/>
    </xf>
    <xf numFmtId="0" fontId="4" fillId="0" borderId="14" xfId="0" applyFont="1" applyBorder="1" applyAlignment="1">
      <alignment horizontal="center" vertical="center"/>
    </xf>
    <xf numFmtId="0" fontId="6" fillId="2" borderId="18" xfId="0" applyFont="1" applyFill="1" applyBorder="1" applyAlignment="1">
      <alignment horizontal="justify"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3" xfId="0" applyNumberFormat="1"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4" fillId="0" borderId="11" xfId="0" applyFont="1" applyBorder="1" applyAlignment="1">
      <alignment horizontal="center" vertical="center"/>
    </xf>
    <xf numFmtId="0" fontId="6" fillId="0" borderId="38" xfId="0" applyFont="1" applyFill="1" applyBorder="1" applyAlignment="1">
      <alignment horizontal="justify"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7" fillId="0" borderId="41" xfId="0" applyFont="1" applyBorder="1" applyAlignment="1">
      <alignment horizontal="center" vertical="center"/>
    </xf>
    <xf numFmtId="0" fontId="6" fillId="0" borderId="38" xfId="0" applyFont="1" applyBorder="1" applyAlignment="1">
      <alignment vertical="center"/>
    </xf>
    <xf numFmtId="0" fontId="4" fillId="0" borderId="42" xfId="0" applyFont="1" applyBorder="1" applyAlignment="1">
      <alignment horizontal="center" vertical="center" textRotation="255"/>
    </xf>
    <xf numFmtId="0" fontId="6" fillId="2" borderId="43"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7"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Font="1" applyFill="1" applyBorder="1" applyAlignment="1">
      <alignment vertical="center"/>
    </xf>
    <xf numFmtId="0" fontId="5" fillId="2" borderId="22" xfId="0" applyFont="1" applyFill="1" applyBorder="1" applyAlignment="1">
      <alignment horizontal="center" vertical="center"/>
    </xf>
    <xf numFmtId="0" fontId="5" fillId="2" borderId="1" xfId="0" applyFont="1" applyFill="1" applyBorder="1" applyAlignment="1">
      <alignment horizontal="center" vertical="center"/>
    </xf>
    <xf numFmtId="0" fontId="9" fillId="2" borderId="24" xfId="0" applyFont="1" applyFill="1" applyBorder="1" applyAlignment="1">
      <alignment vertical="center"/>
    </xf>
    <xf numFmtId="0" fontId="4" fillId="0" borderId="46" xfId="0" applyFont="1" applyBorder="1" applyAlignment="1">
      <alignment horizontal="center" vertical="center" textRotation="255"/>
    </xf>
    <xf numFmtId="0" fontId="6" fillId="0" borderId="2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xf>
    <xf numFmtId="0" fontId="8" fillId="0" borderId="26"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37" xfId="0" applyFont="1" applyBorder="1" applyAlignment="1">
      <alignment horizontal="center" vertical="center"/>
    </xf>
    <xf numFmtId="0" fontId="5" fillId="0" borderId="34" xfId="0" applyFont="1" applyBorder="1" applyAlignment="1">
      <alignment horizontal="center" vertical="center"/>
    </xf>
    <xf numFmtId="0" fontId="5" fillId="0" borderId="33" xfId="0" applyFont="1" applyBorder="1" applyAlignment="1">
      <alignment horizontal="center" vertical="center"/>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8" fillId="2" borderId="24" xfId="0" applyFont="1" applyFill="1" applyBorder="1" applyAlignment="1">
      <alignment vertical="center"/>
    </xf>
    <xf numFmtId="0" fontId="10" fillId="0" borderId="14" xfId="0" applyFont="1" applyBorder="1" applyAlignment="1">
      <alignment horizontal="center" vertical="center" wrapText="1"/>
    </xf>
    <xf numFmtId="0" fontId="10" fillId="0" borderId="0" xfId="0" applyFont="1" applyAlignment="1">
      <alignment horizontal="center" vertical="center" wrapText="1"/>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6" fillId="3" borderId="15"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4" fillId="3" borderId="47" xfId="0" applyFont="1" applyFill="1" applyBorder="1" applyAlignment="1">
      <alignment vertical="center"/>
    </xf>
    <xf numFmtId="0" fontId="8" fillId="3" borderId="47" xfId="0" applyFont="1" applyFill="1" applyBorder="1" applyAlignment="1">
      <alignment vertical="center" wrapText="1"/>
    </xf>
    <xf numFmtId="0" fontId="5" fillId="3" borderId="17" xfId="0" applyFont="1" applyFill="1" applyBorder="1" applyAlignment="1">
      <alignment horizontal="center" vertical="center"/>
    </xf>
    <xf numFmtId="0" fontId="5" fillId="3" borderId="48" xfId="0" applyFont="1" applyFill="1" applyBorder="1" applyAlignment="1">
      <alignment horizontal="center" vertical="center"/>
    </xf>
    <xf numFmtId="0" fontId="4" fillId="3" borderId="48" xfId="0" applyFont="1" applyFill="1" applyBorder="1" applyAlignment="1">
      <alignment horizontal="center" vertical="center"/>
    </xf>
    <xf numFmtId="0" fontId="6" fillId="3" borderId="49" xfId="0" applyFont="1" applyFill="1" applyBorder="1" applyAlignment="1">
      <alignment horizontal="justify" vertical="center" wrapText="1"/>
    </xf>
    <xf numFmtId="0" fontId="6" fillId="3" borderId="14"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0" borderId="15" xfId="0" applyFont="1" applyBorder="1" applyAlignment="1">
      <alignment vertical="center" wrapText="1"/>
    </xf>
    <xf numFmtId="0" fontId="8" fillId="0" borderId="39" xfId="0" applyFont="1" applyBorder="1" applyAlignment="1">
      <alignment vertical="center" wrapText="1"/>
    </xf>
    <xf numFmtId="0" fontId="8" fillId="0" borderId="40" xfId="0" applyFont="1" applyBorder="1" applyAlignment="1">
      <alignment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4" fillId="4" borderId="3" xfId="0" applyFont="1" applyFill="1" applyBorder="1" applyAlignment="1">
      <alignment vertical="center"/>
    </xf>
    <xf numFmtId="0" fontId="4"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3" xfId="0" applyFont="1" applyFill="1" applyBorder="1" applyAlignment="1">
      <alignment horizontal="center" vertical="center"/>
    </xf>
    <xf numFmtId="0" fontId="4" fillId="4" borderId="27" xfId="0" applyFont="1" applyFill="1" applyBorder="1" applyAlignment="1">
      <alignment vertical="center"/>
    </xf>
    <xf numFmtId="0" fontId="4" fillId="4" borderId="50" xfId="0" applyFont="1" applyFill="1" applyBorder="1" applyAlignment="1">
      <alignment horizontal="center" vertical="center"/>
    </xf>
    <xf numFmtId="0" fontId="4" fillId="4" borderId="5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right" vertical="center"/>
    </xf>
    <xf numFmtId="0" fontId="4" fillId="4" borderId="51" xfId="0" applyFont="1" applyFill="1" applyBorder="1" applyAlignment="1">
      <alignment horizontal="right" vertical="center"/>
    </xf>
    <xf numFmtId="0" fontId="4" fillId="4" borderId="52" xfId="0" applyFont="1" applyFill="1" applyBorder="1" applyAlignment="1">
      <alignment horizontal="right" vertical="center"/>
    </xf>
    <xf numFmtId="0" fontId="5" fillId="4" borderId="54" xfId="0" applyNumberFormat="1" applyFont="1" applyFill="1" applyBorder="1" applyAlignment="1">
      <alignment horizontal="center" vertical="center"/>
    </xf>
    <xf numFmtId="0" fontId="5" fillId="4" borderId="51" xfId="0" applyFont="1" applyFill="1" applyBorder="1" applyAlignment="1">
      <alignment horizontal="center" vertical="center"/>
    </xf>
    <xf numFmtId="0" fontId="11" fillId="4" borderId="51" xfId="0" applyFont="1" applyFill="1" applyBorder="1" applyAlignment="1">
      <alignment vertical="center"/>
    </xf>
    <xf numFmtId="0" fontId="4" fillId="4" borderId="55" xfId="0" applyFont="1" applyFill="1" applyBorder="1" applyAlignment="1">
      <alignment vertical="center"/>
    </xf>
    <xf numFmtId="180" fontId="4" fillId="0" borderId="0" xfId="0" applyNumberFormat="1" applyFont="1" applyAlignment="1">
      <alignment vertical="center"/>
    </xf>
    <xf numFmtId="0" fontId="5" fillId="0" borderId="56"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314;&#31689;&#25216;&#34899;\&#9679;&#24179;&#25104;&#65298;&#65296;&#24180;&#24230;\53&#12288;&#24314;&#31689;&#22522;&#28310;\07%20&#35201;&#32177;&#12539;&#35201;&#38936;&#12539;&#22522;&#28310;\060%20&#12381;&#12398;&#20182;\&#22996;&#35351;&#25104;&#32318;&#35413;&#23450;&#35201;&#38936;&#25913;&#23450;&#12395;&#12388;&#12356;&#12390;&#65288;H21.4&#65289;\&#25913;&#23450;&#36890;&#30693;&#36215;&#26696;\&#25505;&#28857;&#34920;&#65288;&#35373;&#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様式１（設計）"/>
      <sheetName val="様式２"/>
      <sheetName val="様式３"/>
      <sheetName val="監督員（設計）"/>
      <sheetName val="評定員（設計）"/>
      <sheetName val="検査員（設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dimension ref="B2:T49"/>
  <sheetViews>
    <sheetView showGridLines="0" tabSelected="1" view="pageBreakPreview" zoomScale="80" zoomScaleNormal="80" zoomScaleSheetLayoutView="80" workbookViewId="0" topLeftCell="A1">
      <selection activeCell="S38" sqref="S38"/>
    </sheetView>
  </sheetViews>
  <sheetFormatPr defaultColWidth="9.00390625" defaultRowHeight="13.5" customHeight="1" outlineLevelCol="1"/>
  <cols>
    <col min="1" max="3" width="2.625" style="3" customWidth="1"/>
    <col min="4" max="4" width="12.625" style="3" customWidth="1"/>
    <col min="5" max="5" width="2.625" style="3" customWidth="1"/>
    <col min="6" max="6" width="18.625" style="3" customWidth="1"/>
    <col min="7" max="7" width="5.75390625" style="3" customWidth="1"/>
    <col min="8" max="12" width="4.625" style="3" customWidth="1"/>
    <col min="13" max="13" width="5.75390625" style="3" customWidth="1"/>
    <col min="14" max="14" width="2.625" style="3" hidden="1" customWidth="1" outlineLevel="1"/>
    <col min="15" max="15" width="5.75390625" style="3" hidden="1" customWidth="1" outlineLevel="1"/>
    <col min="16" max="16" width="2.625" style="3" customWidth="1" collapsed="1"/>
    <col min="17" max="17" width="66.625" style="3" customWidth="1"/>
    <col min="18" max="16384" width="2.625" style="3" customWidth="1"/>
  </cols>
  <sheetData>
    <row r="2" spans="2:17" ht="14.25" thickBot="1">
      <c r="B2" s="1"/>
      <c r="C2" s="1"/>
      <c r="D2" s="1"/>
      <c r="E2" s="1"/>
      <c r="F2" s="1"/>
      <c r="G2" s="1"/>
      <c r="H2" s="1"/>
      <c r="I2" s="1"/>
      <c r="J2" s="1"/>
      <c r="K2" s="1"/>
      <c r="L2" s="1"/>
      <c r="M2" s="1"/>
      <c r="N2" s="1"/>
      <c r="O2" s="1"/>
      <c r="P2" s="1"/>
      <c r="Q2" s="2" t="s">
        <v>2</v>
      </c>
    </row>
    <row r="3" spans="2:17" ht="13.5" customHeight="1">
      <c r="B3" s="4"/>
      <c r="C3" s="5"/>
      <c r="D3" s="5"/>
      <c r="E3" s="6"/>
      <c r="F3" s="7" t="s">
        <v>3</v>
      </c>
      <c r="G3" s="8"/>
      <c r="H3" s="8"/>
      <c r="I3" s="8"/>
      <c r="J3" s="8"/>
      <c r="K3" s="8"/>
      <c r="L3" s="8"/>
      <c r="M3" s="8"/>
      <c r="N3" s="8"/>
      <c r="O3" s="8"/>
      <c r="P3" s="8"/>
      <c r="Q3" s="9"/>
    </row>
    <row r="4" spans="2:17" ht="13.5" customHeight="1">
      <c r="B4" s="10"/>
      <c r="C4" s="11"/>
      <c r="D4" s="11"/>
      <c r="E4" s="12"/>
      <c r="F4" s="13"/>
      <c r="G4" s="12" t="s">
        <v>4</v>
      </c>
      <c r="H4" s="14" t="s">
        <v>5</v>
      </c>
      <c r="I4" s="15"/>
      <c r="J4" s="15"/>
      <c r="K4" s="15"/>
      <c r="L4" s="16"/>
      <c r="M4" s="13" t="s">
        <v>6</v>
      </c>
      <c r="N4" s="17"/>
      <c r="O4" s="17"/>
      <c r="P4" s="18" t="s">
        <v>7</v>
      </c>
      <c r="Q4" s="19"/>
    </row>
    <row r="5" spans="2:17" ht="13.5" customHeight="1">
      <c r="B5" s="10"/>
      <c r="C5" s="11"/>
      <c r="D5" s="11"/>
      <c r="E5" s="12"/>
      <c r="F5" s="13"/>
      <c r="G5" s="12"/>
      <c r="H5" s="20" t="s">
        <v>8</v>
      </c>
      <c r="I5" s="20" t="s">
        <v>9</v>
      </c>
      <c r="J5" s="20" t="s">
        <v>10</v>
      </c>
      <c r="K5" s="20" t="s">
        <v>11</v>
      </c>
      <c r="L5" s="20" t="s">
        <v>12</v>
      </c>
      <c r="M5" s="13"/>
      <c r="N5" s="17"/>
      <c r="O5" s="17"/>
      <c r="P5" s="21"/>
      <c r="Q5" s="22"/>
    </row>
    <row r="6" spans="2:17" ht="13.5" customHeight="1" thickBot="1">
      <c r="B6" s="23"/>
      <c r="C6" s="24"/>
      <c r="D6" s="24"/>
      <c r="E6" s="25"/>
      <c r="F6" s="26"/>
      <c r="G6" s="25"/>
      <c r="H6" s="27">
        <v>1</v>
      </c>
      <c r="I6" s="27">
        <v>0.5</v>
      </c>
      <c r="J6" s="28">
        <v>0</v>
      </c>
      <c r="K6" s="27">
        <v>-0.5</v>
      </c>
      <c r="L6" s="27">
        <v>-1</v>
      </c>
      <c r="M6" s="26"/>
      <c r="N6" s="29"/>
      <c r="O6" s="29"/>
      <c r="P6" s="30"/>
      <c r="Q6" s="31"/>
    </row>
    <row r="7" spans="2:17" ht="21.75" customHeight="1">
      <c r="B7" s="32" t="s">
        <v>13</v>
      </c>
      <c r="C7" s="33" t="s">
        <v>14</v>
      </c>
      <c r="D7" s="33"/>
      <c r="E7" s="34"/>
      <c r="F7" s="35" t="s">
        <v>15</v>
      </c>
      <c r="G7" s="36">
        <v>0.3</v>
      </c>
      <c r="H7" s="37" t="s">
        <v>16</v>
      </c>
      <c r="I7" s="38"/>
      <c r="J7" s="38"/>
      <c r="K7" s="38"/>
      <c r="L7" s="39"/>
      <c r="M7" s="40">
        <f>IF(AND(OR(N7=0,N7=1),OR(N8=0,N8=1),OR(N9=0,N9=1),OR(N10=0,N10=1)),G7*(SUM(N7:N10)-2)/2,"ERR")</f>
        <v>0</v>
      </c>
      <c r="N7" s="41">
        <f>IF(O7=TRUE,1,0)</f>
        <v>1</v>
      </c>
      <c r="O7" s="42" t="b">
        <v>1</v>
      </c>
      <c r="P7" s="43"/>
      <c r="Q7" s="44" t="s">
        <v>17</v>
      </c>
    </row>
    <row r="8" spans="2:17" ht="21.75" customHeight="1">
      <c r="B8" s="32"/>
      <c r="C8" s="33"/>
      <c r="D8" s="33"/>
      <c r="E8" s="34"/>
      <c r="F8" s="35"/>
      <c r="G8" s="36"/>
      <c r="H8" s="37"/>
      <c r="I8" s="38"/>
      <c r="J8" s="38"/>
      <c r="K8" s="38"/>
      <c r="L8" s="39"/>
      <c r="M8" s="40"/>
      <c r="N8" s="45">
        <f>IF(AND(O7=TRUE,O8=TRUE),1,IF(AND(O7=FALSE,O8=TRUE),"Ｅ",0))</f>
        <v>0</v>
      </c>
      <c r="O8" s="46" t="b">
        <v>0</v>
      </c>
      <c r="P8" s="47"/>
      <c r="Q8" s="48" t="s">
        <v>18</v>
      </c>
    </row>
    <row r="9" spans="2:17" ht="21.75" customHeight="1">
      <c r="B9" s="32"/>
      <c r="C9" s="33"/>
      <c r="D9" s="33"/>
      <c r="E9" s="34"/>
      <c r="F9" s="35"/>
      <c r="G9" s="36"/>
      <c r="H9" s="49"/>
      <c r="I9" s="50"/>
      <c r="J9" s="50"/>
      <c r="K9" s="50"/>
      <c r="L9" s="51"/>
      <c r="M9" s="40"/>
      <c r="N9" s="41">
        <f>IF(O9=TRUE,1,0)</f>
        <v>1</v>
      </c>
      <c r="O9" s="42" t="b">
        <v>1</v>
      </c>
      <c r="P9" s="52"/>
      <c r="Q9" s="53" t="s">
        <v>19</v>
      </c>
    </row>
    <row r="10" spans="2:17" ht="21.75" customHeight="1">
      <c r="B10" s="32"/>
      <c r="C10" s="54"/>
      <c r="D10" s="54"/>
      <c r="E10" s="55"/>
      <c r="F10" s="56"/>
      <c r="G10" s="57"/>
      <c r="H10" s="58" t="s">
        <v>5</v>
      </c>
      <c r="I10" s="59"/>
      <c r="J10" s="60">
        <f>IF(AND(OR(N7=0,N7=1),OR(N8=0,N8=1),OR(N9=0,N9=1),OR(N10=0,N10=1)),(SUM(N7:N10)-2)/2,"ERR")</f>
        <v>0</v>
      </c>
      <c r="K10" s="60"/>
      <c r="L10" s="61"/>
      <c r="M10" s="62"/>
      <c r="N10" s="63">
        <f>IF(AND(O9=TRUE,O10=TRUE),1,IF(AND(O9=FALSE,O10=TRUE),"Ｅ",0))</f>
        <v>0</v>
      </c>
      <c r="O10" s="64" t="b">
        <v>0</v>
      </c>
      <c r="P10" s="65"/>
      <c r="Q10" s="66" t="s">
        <v>20</v>
      </c>
    </row>
    <row r="11" spans="2:17" ht="21.75" customHeight="1">
      <c r="B11" s="32"/>
      <c r="C11" s="67" t="s">
        <v>21</v>
      </c>
      <c r="D11" s="67"/>
      <c r="E11" s="68"/>
      <c r="F11" s="69" t="s">
        <v>22</v>
      </c>
      <c r="G11" s="70">
        <v>0.6</v>
      </c>
      <c r="H11" s="37" t="s">
        <v>23</v>
      </c>
      <c r="I11" s="38"/>
      <c r="J11" s="38"/>
      <c r="K11" s="38"/>
      <c r="L11" s="39"/>
      <c r="M11" s="40">
        <f>IF(AND(OR(N11=0,N11=1),OR(N12=0,N12=1),OR(N13=0,N13=1),OR(N14=0,N14=1)),G11*(SUM(N11:N14)-2)/2,"ERR")</f>
        <v>0</v>
      </c>
      <c r="N11" s="41">
        <f>IF(O11=TRUE,1,0)</f>
        <v>1</v>
      </c>
      <c r="O11" s="42" t="b">
        <v>1</v>
      </c>
      <c r="P11" s="52"/>
      <c r="Q11" s="53" t="s">
        <v>24</v>
      </c>
    </row>
    <row r="12" spans="2:17" ht="21.75" customHeight="1">
      <c r="B12" s="32"/>
      <c r="C12" s="33"/>
      <c r="D12" s="33"/>
      <c r="E12" s="34"/>
      <c r="F12" s="35"/>
      <c r="G12" s="36"/>
      <c r="H12" s="37"/>
      <c r="I12" s="38"/>
      <c r="J12" s="38"/>
      <c r="K12" s="38"/>
      <c r="L12" s="39"/>
      <c r="M12" s="40"/>
      <c r="N12" s="45">
        <f>IF(AND(O11=TRUE,O12=TRUE),1,IF(AND(O11=FALSE,O12=TRUE),"Ｅ",0))</f>
        <v>0</v>
      </c>
      <c r="O12" s="46" t="b">
        <v>0</v>
      </c>
      <c r="P12" s="47"/>
      <c r="Q12" s="48" t="s">
        <v>25</v>
      </c>
    </row>
    <row r="13" spans="2:17" ht="21.75" customHeight="1">
      <c r="B13" s="32"/>
      <c r="C13" s="33"/>
      <c r="D13" s="33"/>
      <c r="E13" s="34"/>
      <c r="F13" s="35"/>
      <c r="G13" s="36"/>
      <c r="H13" s="49"/>
      <c r="I13" s="50"/>
      <c r="J13" s="50"/>
      <c r="K13" s="50"/>
      <c r="L13" s="51"/>
      <c r="M13" s="40"/>
      <c r="N13" s="41">
        <f>IF(O13=TRUE,1,0)</f>
        <v>1</v>
      </c>
      <c r="O13" s="42" t="b">
        <v>1</v>
      </c>
      <c r="P13" s="52"/>
      <c r="Q13" s="53" t="s">
        <v>26</v>
      </c>
    </row>
    <row r="14" spans="2:17" ht="21.75" customHeight="1">
      <c r="B14" s="32"/>
      <c r="C14" s="33"/>
      <c r="D14" s="33"/>
      <c r="E14" s="34"/>
      <c r="F14" s="35"/>
      <c r="G14" s="36"/>
      <c r="H14" s="58" t="s">
        <v>5</v>
      </c>
      <c r="I14" s="59"/>
      <c r="J14" s="60">
        <f>IF(AND(OR(N11=0,N11=1),OR(N12=0,N12=1),OR(N13=0,N13=1),OR(N14=0,N14=1)),(SUM(N11:N14)-2)/2,"ERR")</f>
        <v>0</v>
      </c>
      <c r="K14" s="60"/>
      <c r="L14" s="61"/>
      <c r="M14" s="62"/>
      <c r="N14" s="63">
        <f>IF(AND(O13=TRUE,O14=TRUE),1,IF(AND(O13=FALSE,O14=TRUE),"Ｅ",0))</f>
        <v>0</v>
      </c>
      <c r="O14" s="64" t="b">
        <v>0</v>
      </c>
      <c r="P14" s="65"/>
      <c r="Q14" s="71" t="s">
        <v>27</v>
      </c>
    </row>
    <row r="15" spans="2:17" ht="21.75" customHeight="1">
      <c r="B15" s="32"/>
      <c r="C15" s="67" t="s">
        <v>28</v>
      </c>
      <c r="D15" s="67"/>
      <c r="E15" s="68"/>
      <c r="F15" s="69" t="s">
        <v>29</v>
      </c>
      <c r="G15" s="70">
        <v>0.6</v>
      </c>
      <c r="H15" s="37" t="s">
        <v>30</v>
      </c>
      <c r="I15" s="38"/>
      <c r="J15" s="38"/>
      <c r="K15" s="38"/>
      <c r="L15" s="39"/>
      <c r="M15" s="40">
        <f>IF(AND(OR(N15=0,N15=1),OR(N16=0,N16=1),OR(N17=0,N17=1),OR(N18=0,N18=1)),G15*(SUM(N15:N18)-2)/2,"ERR")</f>
        <v>0</v>
      </c>
      <c r="N15" s="41">
        <f>IF(O15=TRUE,1,0)</f>
        <v>1</v>
      </c>
      <c r="O15" s="42" t="b">
        <v>1</v>
      </c>
      <c r="P15" s="52"/>
      <c r="Q15" s="53" t="s">
        <v>31</v>
      </c>
    </row>
    <row r="16" spans="2:17" ht="21.75" customHeight="1">
      <c r="B16" s="32"/>
      <c r="C16" s="33"/>
      <c r="D16" s="33"/>
      <c r="E16" s="34"/>
      <c r="F16" s="35"/>
      <c r="G16" s="36"/>
      <c r="H16" s="37"/>
      <c r="I16" s="38"/>
      <c r="J16" s="38"/>
      <c r="K16" s="38"/>
      <c r="L16" s="39"/>
      <c r="M16" s="40"/>
      <c r="N16" s="45">
        <f>IF(AND(O15=TRUE,O16=TRUE),1,IF(AND(O15=FALSE,O16=TRUE),"Ｅ",0))</f>
        <v>0</v>
      </c>
      <c r="O16" s="46" t="b">
        <v>0</v>
      </c>
      <c r="P16" s="47"/>
      <c r="Q16" s="48" t="s">
        <v>32</v>
      </c>
    </row>
    <row r="17" spans="2:17" ht="21.75" customHeight="1">
      <c r="B17" s="32"/>
      <c r="C17" s="33"/>
      <c r="D17" s="33"/>
      <c r="E17" s="34"/>
      <c r="F17" s="35"/>
      <c r="G17" s="36"/>
      <c r="H17" s="49"/>
      <c r="I17" s="50"/>
      <c r="J17" s="50"/>
      <c r="K17" s="50"/>
      <c r="L17" s="51"/>
      <c r="M17" s="40"/>
      <c r="N17" s="41">
        <f>IF(O17=TRUE,1,0)</f>
        <v>1</v>
      </c>
      <c r="O17" s="42" t="b">
        <v>1</v>
      </c>
      <c r="P17" s="52"/>
      <c r="Q17" s="53" t="s">
        <v>33</v>
      </c>
    </row>
    <row r="18" spans="2:17" ht="21.75" customHeight="1">
      <c r="B18" s="32"/>
      <c r="C18" s="33"/>
      <c r="D18" s="33"/>
      <c r="E18" s="34"/>
      <c r="F18" s="35"/>
      <c r="G18" s="36"/>
      <c r="H18" s="58" t="s">
        <v>5</v>
      </c>
      <c r="I18" s="59"/>
      <c r="J18" s="60">
        <f>IF(AND(OR(N15=0,N15=1),OR(N16=0,N16=1),OR(N17=0,N17=1),OR(N18=0,N18=1)),(SUM(N15:N18)-2)/2,"ERR")</f>
        <v>0</v>
      </c>
      <c r="K18" s="60"/>
      <c r="L18" s="61"/>
      <c r="M18" s="62"/>
      <c r="N18" s="45">
        <f>IF(AND(O17=TRUE,O18=TRUE),1,IF(AND(O17=FALSE,O18=TRUE),"Ｅ",0))</f>
        <v>0</v>
      </c>
      <c r="O18" s="64" t="b">
        <v>0</v>
      </c>
      <c r="P18" s="65"/>
      <c r="Q18" s="66" t="s">
        <v>0</v>
      </c>
    </row>
    <row r="19" spans="2:17" ht="13.5" customHeight="1" thickBot="1">
      <c r="B19" s="72"/>
      <c r="C19" s="73" t="s">
        <v>34</v>
      </c>
      <c r="D19" s="74"/>
      <c r="E19" s="74"/>
      <c r="F19" s="75"/>
      <c r="G19" s="76">
        <f>SUM(G7:G18)</f>
        <v>1.5</v>
      </c>
      <c r="H19" s="77"/>
      <c r="I19" s="78">
        <f>M19/G19*100</f>
        <v>0</v>
      </c>
      <c r="J19" s="77" t="s">
        <v>35</v>
      </c>
      <c r="K19" s="77" t="s">
        <v>36</v>
      </c>
      <c r="L19" s="79"/>
      <c r="M19" s="80">
        <f>SUM(M7:M18)</f>
        <v>0</v>
      </c>
      <c r="N19" s="81"/>
      <c r="O19" s="81"/>
      <c r="P19" s="79"/>
      <c r="Q19" s="82"/>
    </row>
    <row r="20" spans="2:17" ht="21.75" customHeight="1">
      <c r="B20" s="83" t="s">
        <v>37</v>
      </c>
      <c r="C20" s="84" t="s">
        <v>38</v>
      </c>
      <c r="D20" s="85"/>
      <c r="E20" s="86"/>
      <c r="F20" s="87" t="s">
        <v>39</v>
      </c>
      <c r="G20" s="88">
        <v>1.2</v>
      </c>
      <c r="H20" s="89" t="s">
        <v>40</v>
      </c>
      <c r="I20" s="90"/>
      <c r="J20" s="90"/>
      <c r="K20" s="90"/>
      <c r="L20" s="91"/>
      <c r="M20" s="7">
        <f>IF(AND(OR(N20=0,N20=1),OR(N21=0,N21=1),OR(N22=0,N22=1),OR(N23=0,N23=1)),G20*(SUM(N20:N23)-2)/2,"ERR")</f>
        <v>0</v>
      </c>
      <c r="N20" s="41">
        <f>IF(O20=TRUE,1,0)</f>
        <v>1</v>
      </c>
      <c r="O20" s="42" t="b">
        <v>1</v>
      </c>
      <c r="P20" s="52"/>
      <c r="Q20" s="44" t="s">
        <v>41</v>
      </c>
    </row>
    <row r="21" spans="2:17" ht="21.75" customHeight="1">
      <c r="B21" s="32"/>
      <c r="C21" s="92"/>
      <c r="D21" s="33"/>
      <c r="E21" s="34"/>
      <c r="F21" s="35"/>
      <c r="G21" s="36"/>
      <c r="H21" s="37"/>
      <c r="I21" s="38"/>
      <c r="J21" s="38"/>
      <c r="K21" s="38"/>
      <c r="L21" s="39"/>
      <c r="M21" s="13"/>
      <c r="N21" s="45">
        <f>IF(AND(O20=TRUE,O21=TRUE),1,IF(AND(O20=FALSE,O21=TRUE),"Ｅ",0))</f>
        <v>0</v>
      </c>
      <c r="O21" s="46" t="b">
        <v>0</v>
      </c>
      <c r="P21" s="47"/>
      <c r="Q21" s="48" t="s">
        <v>42</v>
      </c>
    </row>
    <row r="22" spans="2:17" ht="21.75" customHeight="1">
      <c r="B22" s="32"/>
      <c r="C22" s="92"/>
      <c r="D22" s="33"/>
      <c r="E22" s="34"/>
      <c r="F22" s="35"/>
      <c r="G22" s="36"/>
      <c r="H22" s="49"/>
      <c r="I22" s="50"/>
      <c r="J22" s="50"/>
      <c r="K22" s="50"/>
      <c r="L22" s="51"/>
      <c r="M22" s="13"/>
      <c r="N22" s="41">
        <f>IF(O22=TRUE,1,0)</f>
        <v>1</v>
      </c>
      <c r="O22" s="42" t="b">
        <v>1</v>
      </c>
      <c r="P22" s="52"/>
      <c r="Q22" s="53" t="s">
        <v>43</v>
      </c>
    </row>
    <row r="23" spans="2:17" ht="21.75" customHeight="1">
      <c r="B23" s="32"/>
      <c r="C23" s="93"/>
      <c r="D23" s="54"/>
      <c r="E23" s="55"/>
      <c r="F23" s="56"/>
      <c r="G23" s="57"/>
      <c r="H23" s="58" t="s">
        <v>5</v>
      </c>
      <c r="I23" s="94"/>
      <c r="J23" s="95">
        <f>IF(AND(OR(N20=0,N20=1),OR(N21=0,N21=1),OR(N22=0,N22=1),OR(N23=0,N23=1)),(SUM(N20:N23)-2)/2,"ERR")</f>
        <v>0</v>
      </c>
      <c r="K23" s="60"/>
      <c r="L23" s="61"/>
      <c r="M23" s="96"/>
      <c r="N23" s="63">
        <f>IF(AND(O22=TRUE,O23=TRUE),1,IF(AND(O22=FALSE,O23=TRUE),"Ｅ",0))</f>
        <v>0</v>
      </c>
      <c r="O23" s="64" t="b">
        <v>0</v>
      </c>
      <c r="P23" s="65"/>
      <c r="Q23" s="66" t="s">
        <v>44</v>
      </c>
    </row>
    <row r="24" spans="2:17" ht="21.75" customHeight="1">
      <c r="B24" s="32"/>
      <c r="C24" s="97" t="s">
        <v>45</v>
      </c>
      <c r="D24" s="98"/>
      <c r="E24" s="99"/>
      <c r="F24" s="97" t="s">
        <v>45</v>
      </c>
      <c r="G24" s="36">
        <v>1.2</v>
      </c>
      <c r="H24" s="37" t="s">
        <v>46</v>
      </c>
      <c r="I24" s="38"/>
      <c r="J24" s="38"/>
      <c r="K24" s="38"/>
      <c r="L24" s="39"/>
      <c r="M24" s="13">
        <f>IF(G24="－","－",IF(AND(OR(N24=0,N24=1),OR(N25=0,N25=1),OR(N26=0,N26=1),OR(N27=0,N27=1)),G24*(SUM(N24:N27)-2)/2,"ERR"))</f>
        <v>0</v>
      </c>
      <c r="N24" s="41">
        <f>IF(O24=TRUE,1,0)</f>
        <v>1</v>
      </c>
      <c r="O24" s="42" t="b">
        <v>1</v>
      </c>
      <c r="P24" s="52"/>
      <c r="Q24" s="53" t="s">
        <v>47</v>
      </c>
    </row>
    <row r="25" spans="2:17" ht="21.75" customHeight="1">
      <c r="B25" s="32"/>
      <c r="C25" s="97"/>
      <c r="D25" s="98"/>
      <c r="E25" s="99"/>
      <c r="F25" s="97"/>
      <c r="G25" s="36"/>
      <c r="H25" s="37"/>
      <c r="I25" s="38"/>
      <c r="J25" s="38"/>
      <c r="K25" s="38"/>
      <c r="L25" s="39"/>
      <c r="M25" s="13"/>
      <c r="N25" s="45">
        <f>IF(AND(O24=TRUE,O25=TRUE),1,IF(AND(O24=FALSE,O25=TRUE),"Ｅ",0))</f>
        <v>0</v>
      </c>
      <c r="O25" s="46" t="b">
        <v>0</v>
      </c>
      <c r="P25" s="47"/>
      <c r="Q25" s="48" t="s">
        <v>48</v>
      </c>
    </row>
    <row r="26" spans="2:17" ht="21.75" customHeight="1">
      <c r="B26" s="32"/>
      <c r="C26" s="97"/>
      <c r="D26" s="98"/>
      <c r="E26" s="99"/>
      <c r="F26" s="97"/>
      <c r="G26" s="36"/>
      <c r="H26" s="49"/>
      <c r="I26" s="50"/>
      <c r="J26" s="50"/>
      <c r="K26" s="50"/>
      <c r="L26" s="51"/>
      <c r="M26" s="13"/>
      <c r="N26" s="41">
        <f>IF(O26=TRUE,1,0)</f>
        <v>1</v>
      </c>
      <c r="O26" s="42" t="b">
        <v>1</v>
      </c>
      <c r="P26" s="52"/>
      <c r="Q26" s="53" t="s">
        <v>49</v>
      </c>
    </row>
    <row r="27" spans="2:17" ht="21.75" customHeight="1">
      <c r="B27" s="32"/>
      <c r="C27" s="100"/>
      <c r="D27" s="101"/>
      <c r="E27" s="102"/>
      <c r="F27" s="100"/>
      <c r="G27" s="57"/>
      <c r="H27" s="58" t="s">
        <v>5</v>
      </c>
      <c r="I27" s="94"/>
      <c r="J27" s="95">
        <f>IF(AND(OR(N24=0,N24=1),OR(N25=0,N25=1),OR(N26=0,N26=1),OR(N27=0,N27=1)),(SUM(N24:N27)-2)/2,"ERR")</f>
        <v>0</v>
      </c>
      <c r="K27" s="60"/>
      <c r="L27" s="61"/>
      <c r="M27" s="96"/>
      <c r="N27" s="63">
        <f>IF(AND(O26=TRUE,O27=TRUE),1,IF(AND(O26=FALSE,O27=TRUE),"Ｅ",0))</f>
        <v>0</v>
      </c>
      <c r="O27" s="64" t="b">
        <v>0</v>
      </c>
      <c r="P27" s="65"/>
      <c r="Q27" s="66" t="s">
        <v>50</v>
      </c>
    </row>
    <row r="28" spans="2:17" ht="13.5" customHeight="1" thickBot="1">
      <c r="B28" s="72"/>
      <c r="C28" s="103" t="s">
        <v>34</v>
      </c>
      <c r="D28" s="104"/>
      <c r="E28" s="104"/>
      <c r="F28" s="105"/>
      <c r="G28" s="76">
        <f>SUM(G20:G27)</f>
        <v>2.4</v>
      </c>
      <c r="H28" s="77"/>
      <c r="I28" s="78">
        <f>M28/G28*100</f>
        <v>0</v>
      </c>
      <c r="J28" s="77" t="s">
        <v>35</v>
      </c>
      <c r="K28" s="77" t="s">
        <v>36</v>
      </c>
      <c r="L28" s="79"/>
      <c r="M28" s="80">
        <f>SUM(M20:M27)</f>
        <v>0</v>
      </c>
      <c r="N28" s="81"/>
      <c r="O28" s="81"/>
      <c r="P28" s="79"/>
      <c r="Q28" s="106"/>
    </row>
    <row r="29" spans="2:17" ht="21.75" customHeight="1">
      <c r="B29" s="32" t="s">
        <v>51</v>
      </c>
      <c r="C29" s="92" t="s">
        <v>51</v>
      </c>
      <c r="D29" s="33"/>
      <c r="E29" s="34"/>
      <c r="F29" s="35" t="s">
        <v>52</v>
      </c>
      <c r="G29" s="36">
        <v>1.2</v>
      </c>
      <c r="H29" s="37" t="s">
        <v>53</v>
      </c>
      <c r="I29" s="38"/>
      <c r="J29" s="38"/>
      <c r="K29" s="38"/>
      <c r="L29" s="39"/>
      <c r="M29" s="13">
        <f>IF(AND(OR(N29=0,N29=1),OR(N30=0,N30=1),OR(N31=0,N31=1),OR(N32=0,N32=1)),G29*(SUM(N29:N32)-2)/2,"ERR")</f>
        <v>0</v>
      </c>
      <c r="N29" s="41">
        <f>IF(O29=TRUE,1,0)</f>
        <v>1</v>
      </c>
      <c r="O29" s="42" t="b">
        <v>1</v>
      </c>
      <c r="P29" s="52"/>
      <c r="Q29" s="53" t="s">
        <v>54</v>
      </c>
    </row>
    <row r="30" spans="2:17" ht="21.75" customHeight="1">
      <c r="B30" s="32"/>
      <c r="C30" s="92"/>
      <c r="D30" s="33"/>
      <c r="E30" s="34"/>
      <c r="F30" s="35"/>
      <c r="G30" s="36"/>
      <c r="H30" s="37"/>
      <c r="I30" s="38"/>
      <c r="J30" s="38"/>
      <c r="K30" s="38"/>
      <c r="L30" s="39"/>
      <c r="M30" s="13"/>
      <c r="N30" s="45">
        <f>IF(AND(O29=TRUE,O30=TRUE),1,IF(AND(O29=FALSE,O30=TRUE),"Ｅ",0))</f>
        <v>0</v>
      </c>
      <c r="O30" s="46" t="b">
        <v>0</v>
      </c>
      <c r="P30" s="47"/>
      <c r="Q30" s="48" t="s">
        <v>55</v>
      </c>
    </row>
    <row r="31" spans="2:17" ht="21.75" customHeight="1">
      <c r="B31" s="32"/>
      <c r="C31" s="92"/>
      <c r="D31" s="33"/>
      <c r="E31" s="34"/>
      <c r="F31" s="35"/>
      <c r="G31" s="36"/>
      <c r="H31" s="49"/>
      <c r="I31" s="50"/>
      <c r="J31" s="50"/>
      <c r="K31" s="50"/>
      <c r="L31" s="51"/>
      <c r="M31" s="13"/>
      <c r="N31" s="41">
        <f>IF(O31=TRUE,1,0)</f>
        <v>1</v>
      </c>
      <c r="O31" s="42" t="b">
        <v>1</v>
      </c>
      <c r="P31" s="52"/>
      <c r="Q31" s="53" t="s">
        <v>56</v>
      </c>
    </row>
    <row r="32" spans="2:17" ht="21.75" customHeight="1">
      <c r="B32" s="32"/>
      <c r="C32" s="92"/>
      <c r="D32" s="33"/>
      <c r="E32" s="34"/>
      <c r="F32" s="56"/>
      <c r="G32" s="57"/>
      <c r="H32" s="58" t="s">
        <v>5</v>
      </c>
      <c r="I32" s="94"/>
      <c r="J32" s="95">
        <f>IF(AND(OR(N29=0,N29=1),OR(N30=0,N30=1),OR(N31=0,N31=1),OR(N32=0,N32=1)),(SUM(N29:N32)-2)/2,"ERR")</f>
        <v>0</v>
      </c>
      <c r="K32" s="60"/>
      <c r="L32" s="61"/>
      <c r="M32" s="96"/>
      <c r="N32" s="63">
        <f>IF(AND(O31=TRUE,O32=TRUE),1,IF(AND(O31=FALSE,O32=TRUE),"Ｅ",0))</f>
        <v>0</v>
      </c>
      <c r="O32" s="64" t="b">
        <v>0</v>
      </c>
      <c r="P32" s="65"/>
      <c r="Q32" s="66" t="s">
        <v>57</v>
      </c>
    </row>
    <row r="33" spans="2:17" ht="21.75" customHeight="1">
      <c r="B33" s="32"/>
      <c r="C33" s="107"/>
      <c r="D33" s="108"/>
      <c r="E33" s="109"/>
      <c r="F33" s="35" t="s">
        <v>58</v>
      </c>
      <c r="G33" s="36">
        <v>1.2</v>
      </c>
      <c r="H33" s="37" t="s">
        <v>16</v>
      </c>
      <c r="I33" s="38"/>
      <c r="J33" s="38"/>
      <c r="K33" s="38"/>
      <c r="L33" s="39"/>
      <c r="M33" s="13">
        <f>IF(G33="－","－",IF(AND(OR(N33=0,N33=1),OR(N34=0,N34=1),OR(N35=0,N35=1),OR(N36=0,N36=1)),G33*(SUM(N33:N36)-2)/2,"ERR"))</f>
        <v>0</v>
      </c>
      <c r="N33" s="41">
        <f>IF(O33=TRUE,1,0)</f>
        <v>1</v>
      </c>
      <c r="O33" s="42" t="b">
        <v>1</v>
      </c>
      <c r="P33" s="52"/>
      <c r="Q33" s="53" t="s">
        <v>59</v>
      </c>
    </row>
    <row r="34" spans="2:17" ht="21.75" customHeight="1">
      <c r="B34" s="32"/>
      <c r="C34" s="107"/>
      <c r="D34" s="108"/>
      <c r="E34" s="109"/>
      <c r="F34" s="35"/>
      <c r="G34" s="36"/>
      <c r="H34" s="37"/>
      <c r="I34" s="38"/>
      <c r="J34" s="38"/>
      <c r="K34" s="38"/>
      <c r="L34" s="39"/>
      <c r="M34" s="13"/>
      <c r="N34" s="45">
        <f>IF(AND(O33=TRUE,O34=TRUE),1,IF(AND(O33=FALSE,O34=TRUE),"Ｅ",0))</f>
        <v>0</v>
      </c>
      <c r="O34" s="46" t="b">
        <v>0</v>
      </c>
      <c r="P34" s="47"/>
      <c r="Q34" s="48" t="s">
        <v>60</v>
      </c>
    </row>
    <row r="35" spans="2:17" ht="21.75" customHeight="1">
      <c r="B35" s="32"/>
      <c r="C35" s="107"/>
      <c r="D35" s="108"/>
      <c r="E35" s="109"/>
      <c r="F35" s="35"/>
      <c r="G35" s="36"/>
      <c r="H35" s="49"/>
      <c r="I35" s="50"/>
      <c r="J35" s="50"/>
      <c r="K35" s="50"/>
      <c r="L35" s="51"/>
      <c r="M35" s="13"/>
      <c r="N35" s="41">
        <f>IF(O35=TRUE,1,0)</f>
        <v>1</v>
      </c>
      <c r="O35" s="42" t="b">
        <v>1</v>
      </c>
      <c r="P35" s="52"/>
      <c r="Q35" s="53" t="s">
        <v>61</v>
      </c>
    </row>
    <row r="36" spans="2:17" ht="21.75" customHeight="1" thickBot="1">
      <c r="B36" s="32"/>
      <c r="C36" s="110"/>
      <c r="D36" s="111"/>
      <c r="E36" s="112"/>
      <c r="F36" s="56"/>
      <c r="G36" s="57"/>
      <c r="H36" s="58" t="s">
        <v>5</v>
      </c>
      <c r="I36" s="94"/>
      <c r="J36" s="95">
        <f>IF(AND(OR(N33=0,N33=1),OR(N34=0,N34=1),OR(N35=0,N35=1),OR(N36=0,N36=1)),(SUM(N33:N36)-2)/2,"ERR")</f>
        <v>0</v>
      </c>
      <c r="K36" s="60"/>
      <c r="L36" s="61"/>
      <c r="M36" s="96"/>
      <c r="N36" s="63">
        <f>IF(AND(O35=TRUE,O36=TRUE),1,IF(AND(O35=FALSE,O36=TRUE),"Ｅ",0))</f>
        <v>0</v>
      </c>
      <c r="O36" s="64" t="b">
        <v>0</v>
      </c>
      <c r="P36" s="65"/>
      <c r="Q36" s="66" t="s">
        <v>62</v>
      </c>
    </row>
    <row r="37" spans="2:20" ht="21.75" customHeight="1" thickBot="1">
      <c r="B37" s="32"/>
      <c r="C37" s="113" t="s">
        <v>63</v>
      </c>
      <c r="D37" s="114"/>
      <c r="E37" s="115"/>
      <c r="F37" s="113" t="s">
        <v>64</v>
      </c>
      <c r="G37" s="116"/>
      <c r="H37" s="116"/>
      <c r="I37" s="117"/>
      <c r="J37" s="117"/>
      <c r="K37" s="117"/>
      <c r="L37" s="117"/>
      <c r="M37" s="117"/>
      <c r="N37" s="118">
        <f>IF(P37="■",1,0)</f>
        <v>1</v>
      </c>
      <c r="O37" s="119"/>
      <c r="P37" s="120" t="str">
        <f>IF(S37=2,"■","□")</f>
        <v>■</v>
      </c>
      <c r="Q37" s="121" t="s">
        <v>65</v>
      </c>
      <c r="S37" s="158">
        <v>2</v>
      </c>
      <c r="T37" s="3" t="s">
        <v>75</v>
      </c>
    </row>
    <row r="38" spans="2:17" ht="21.75" customHeight="1">
      <c r="B38" s="32"/>
      <c r="C38" s="122"/>
      <c r="D38" s="123"/>
      <c r="E38" s="124"/>
      <c r="F38" s="122"/>
      <c r="G38" s="36" t="str">
        <f>IF(N37=1,"－",1.2)</f>
        <v>－</v>
      </c>
      <c r="H38" s="125" t="s">
        <v>66</v>
      </c>
      <c r="I38" s="126"/>
      <c r="J38" s="126"/>
      <c r="K38" s="126"/>
      <c r="L38" s="127"/>
      <c r="M38" s="13" t="str">
        <f>IF(N37=1,"－",IF(AND(OR(N38=0,N38=1),OR(N39=0,N39=1),OR(N40=0,N40=1),OR(N41=0,N41=1)),G38*(SUM(N38:N41)-2)/2,"ERR"))</f>
        <v>－</v>
      </c>
      <c r="N38" s="41">
        <f>IF(O38=TRUE,1,0)</f>
        <v>1</v>
      </c>
      <c r="O38" s="42" t="b">
        <v>1</v>
      </c>
      <c r="P38" s="52"/>
      <c r="Q38" s="53" t="s">
        <v>67</v>
      </c>
    </row>
    <row r="39" spans="2:17" ht="21.75" customHeight="1">
      <c r="B39" s="32"/>
      <c r="C39" s="122"/>
      <c r="D39" s="123"/>
      <c r="E39" s="124"/>
      <c r="F39" s="122"/>
      <c r="G39" s="36"/>
      <c r="H39" s="37"/>
      <c r="I39" s="38"/>
      <c r="J39" s="38"/>
      <c r="K39" s="38"/>
      <c r="L39" s="39"/>
      <c r="M39" s="13"/>
      <c r="N39" s="45">
        <f>IF(AND(O38=TRUE,O39=TRUE),1,IF(AND(O38=FALSE,O39=TRUE),"Ｅ",0))</f>
        <v>0</v>
      </c>
      <c r="O39" s="46" t="b">
        <v>0</v>
      </c>
      <c r="P39" s="47"/>
      <c r="Q39" s="48" t="s">
        <v>68</v>
      </c>
    </row>
    <row r="40" spans="2:17" ht="21.75" customHeight="1">
      <c r="B40" s="32"/>
      <c r="C40" s="122"/>
      <c r="D40" s="123"/>
      <c r="E40" s="124"/>
      <c r="F40" s="122"/>
      <c r="G40" s="36"/>
      <c r="H40" s="49"/>
      <c r="I40" s="50"/>
      <c r="J40" s="50"/>
      <c r="K40" s="50"/>
      <c r="L40" s="51"/>
      <c r="M40" s="13"/>
      <c r="N40" s="41">
        <f>IF(O40=TRUE,1,0)</f>
        <v>1</v>
      </c>
      <c r="O40" s="42" t="b">
        <v>1</v>
      </c>
      <c r="P40" s="52"/>
      <c r="Q40" s="53" t="s">
        <v>69</v>
      </c>
    </row>
    <row r="41" spans="2:17" ht="21.75" customHeight="1">
      <c r="B41" s="32"/>
      <c r="C41" s="128"/>
      <c r="D41" s="129"/>
      <c r="E41" s="130"/>
      <c r="F41" s="128"/>
      <c r="G41" s="57"/>
      <c r="H41" s="58" t="s">
        <v>5</v>
      </c>
      <c r="I41" s="94"/>
      <c r="J41" s="95">
        <f>IF(AND(OR(N38=0,N38=1),OR(N39=0,N39=1),OR(N40=0,N40=1),OR(N41=0,N41=1)),(SUM(N38:N41)-2)/2,"ERR")</f>
        <v>0</v>
      </c>
      <c r="K41" s="60"/>
      <c r="L41" s="61"/>
      <c r="M41" s="96"/>
      <c r="N41" s="63">
        <f>IF(AND(O40=TRUE,O41=TRUE),1,IF(AND(O40=FALSE,O41=TRUE),"Ｅ",0))</f>
        <v>0</v>
      </c>
      <c r="O41" s="64" t="b">
        <v>0</v>
      </c>
      <c r="P41" s="65"/>
      <c r="Q41" s="66" t="s">
        <v>70</v>
      </c>
    </row>
    <row r="42" spans="2:17" ht="13.5" customHeight="1" thickBot="1">
      <c r="B42" s="32"/>
      <c r="C42" s="131" t="s">
        <v>34</v>
      </c>
      <c r="D42" s="132"/>
      <c r="E42" s="132"/>
      <c r="F42" s="133"/>
      <c r="G42" s="134">
        <f>SUM(G29:G41)</f>
        <v>2.4</v>
      </c>
      <c r="H42" s="77"/>
      <c r="I42" s="78">
        <f>M42/G42*100</f>
        <v>0</v>
      </c>
      <c r="J42" s="77" t="s">
        <v>35</v>
      </c>
      <c r="K42" s="77" t="s">
        <v>36</v>
      </c>
      <c r="L42" s="79"/>
      <c r="M42" s="135">
        <f>SUM(M29:M41)</f>
        <v>0</v>
      </c>
      <c r="N42" s="136"/>
      <c r="O42" s="136"/>
      <c r="P42" s="137"/>
      <c r="Q42" s="106"/>
    </row>
    <row r="43" spans="2:17" ht="18" customHeight="1" thickBot="1">
      <c r="B43" s="138" t="s">
        <v>71</v>
      </c>
      <c r="C43" s="139"/>
      <c r="D43" s="139"/>
      <c r="E43" s="139"/>
      <c r="F43" s="140"/>
      <c r="G43" s="141">
        <f>SUM(G19,G28,G42)</f>
        <v>6.3</v>
      </c>
      <c r="H43" s="142"/>
      <c r="I43" s="143">
        <f>M43/G43*100</f>
        <v>0</v>
      </c>
      <c r="J43" s="142" t="s">
        <v>72</v>
      </c>
      <c r="K43" s="142" t="s">
        <v>1</v>
      </c>
      <c r="L43" s="142"/>
      <c r="M43" s="144">
        <f>SUM(M19,M28,M42)</f>
        <v>0</v>
      </c>
      <c r="N43" s="145"/>
      <c r="O43" s="145"/>
      <c r="P43" s="142"/>
      <c r="Q43" s="146"/>
    </row>
    <row r="44" spans="2:17" ht="18" customHeight="1" thickBot="1">
      <c r="B44" s="147" t="s">
        <v>73</v>
      </c>
      <c r="C44" s="148"/>
      <c r="D44" s="148"/>
      <c r="E44" s="148"/>
      <c r="F44" s="149"/>
      <c r="G44" s="150" t="str">
        <f>CONCATENATE(M43," ／ ",G43,"× 35 ＋ 65 ＝   ")</f>
        <v>0 ／ 6.3× 35 ＋ 65 ＝   </v>
      </c>
      <c r="H44" s="151"/>
      <c r="I44" s="151"/>
      <c r="J44" s="151"/>
      <c r="K44" s="151"/>
      <c r="L44" s="152"/>
      <c r="M44" s="153">
        <f>M43/G43*35+65</f>
        <v>65</v>
      </c>
      <c r="N44" s="154"/>
      <c r="O44" s="154"/>
      <c r="P44" s="155">
        <f>IF(COUNTIF(M7:M42,"ERR")&gt;=1,"ERROR","")</f>
      </c>
      <c r="Q44" s="156"/>
    </row>
    <row r="45" ht="13.5" customHeight="1">
      <c r="B45" s="3" t="s">
        <v>74</v>
      </c>
    </row>
    <row r="48" ht="13.5" customHeight="1">
      <c r="Q48" s="157"/>
    </row>
    <row r="49" ht="13.5" customHeight="1">
      <c r="Q49" s="157"/>
    </row>
  </sheetData>
  <mergeCells count="71">
    <mergeCell ref="H20:L22"/>
    <mergeCell ref="M20:M23"/>
    <mergeCell ref="H23:I23"/>
    <mergeCell ref="J23:L23"/>
    <mergeCell ref="H24:L26"/>
    <mergeCell ref="M24:M27"/>
    <mergeCell ref="H27:I27"/>
    <mergeCell ref="J27:L27"/>
    <mergeCell ref="B20:B28"/>
    <mergeCell ref="F20:F23"/>
    <mergeCell ref="G20:G23"/>
    <mergeCell ref="C24:E27"/>
    <mergeCell ref="F24:F27"/>
    <mergeCell ref="G24:G27"/>
    <mergeCell ref="C28:F28"/>
    <mergeCell ref="C20:E23"/>
    <mergeCell ref="B7:B19"/>
    <mergeCell ref="M4:M6"/>
    <mergeCell ref="M7:M10"/>
    <mergeCell ref="M11:M14"/>
    <mergeCell ref="M15:M18"/>
    <mergeCell ref="B3:E6"/>
    <mergeCell ref="G3:Q3"/>
    <mergeCell ref="P4:Q6"/>
    <mergeCell ref="H7:L9"/>
    <mergeCell ref="F7:F10"/>
    <mergeCell ref="J41:L41"/>
    <mergeCell ref="F37:F41"/>
    <mergeCell ref="C37:E41"/>
    <mergeCell ref="M29:M32"/>
    <mergeCell ref="M38:M41"/>
    <mergeCell ref="G38:G41"/>
    <mergeCell ref="M33:M36"/>
    <mergeCell ref="H36:I36"/>
    <mergeCell ref="J36:L36"/>
    <mergeCell ref="C29:E36"/>
    <mergeCell ref="B44:F44"/>
    <mergeCell ref="G44:L44"/>
    <mergeCell ref="C42:F42"/>
    <mergeCell ref="B29:B42"/>
    <mergeCell ref="F29:F32"/>
    <mergeCell ref="H32:I32"/>
    <mergeCell ref="H41:I41"/>
    <mergeCell ref="G29:G32"/>
    <mergeCell ref="H38:L40"/>
    <mergeCell ref="B43:F43"/>
    <mergeCell ref="C7:E10"/>
    <mergeCell ref="H4:L4"/>
    <mergeCell ref="J10:L10"/>
    <mergeCell ref="F3:F6"/>
    <mergeCell ref="G4:G6"/>
    <mergeCell ref="H10:I10"/>
    <mergeCell ref="G7:G10"/>
    <mergeCell ref="H18:I18"/>
    <mergeCell ref="J18:L18"/>
    <mergeCell ref="F15:F18"/>
    <mergeCell ref="H11:L13"/>
    <mergeCell ref="H14:I14"/>
    <mergeCell ref="J14:L14"/>
    <mergeCell ref="H15:L17"/>
    <mergeCell ref="C19:F19"/>
    <mergeCell ref="F11:F14"/>
    <mergeCell ref="G15:G18"/>
    <mergeCell ref="C15:E18"/>
    <mergeCell ref="C11:E14"/>
    <mergeCell ref="G11:G14"/>
    <mergeCell ref="F33:F36"/>
    <mergeCell ref="G33:G36"/>
    <mergeCell ref="H33:L35"/>
    <mergeCell ref="H29:L31"/>
    <mergeCell ref="J32:L32"/>
  </mergeCells>
  <printOptions horizontalCentered="1"/>
  <pageMargins left="0.5905511811023623" right="0.3937007874015748" top="0.31496062992125984" bottom="0.1968503937007874" header="0" footer="0"/>
  <pageSetup horizontalDpi="600" verticalDpi="600" orientation="portrait" paperSize="9" scale="6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篠崎　誠</dc:creator>
  <cp:keywords/>
  <dc:description/>
  <cp:lastModifiedBy>篠崎　誠</cp:lastModifiedBy>
  <dcterms:created xsi:type="dcterms:W3CDTF">2009-03-17T07:16:15Z</dcterms:created>
  <dcterms:modified xsi:type="dcterms:W3CDTF">2009-03-17T07:17:38Z</dcterms:modified>
  <cp:category/>
  <cp:version/>
  <cp:contentType/>
  <cp:contentStatus/>
</cp:coreProperties>
</file>