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715" windowHeight="8640" activeTab="0"/>
  </bookViews>
  <sheets>
    <sheet name="監督員（設計）" sheetId="1" r:id="rId1"/>
  </sheets>
  <externalReferences>
    <externalReference r:id="rId4"/>
  </externalReferences>
  <definedNames>
    <definedName name="_xlnm.Print_Area" localSheetId="0">'監督員（設計）'!$B$2:$Q$108</definedName>
    <definedName name="_xlnm.Print_Titles" localSheetId="0">'監督員（設計）'!$B:$Q,'監督員（設計）'!$2:$6</definedName>
  </definedNames>
  <calcPr fullCalcOnLoad="1"/>
</workbook>
</file>

<file path=xl/sharedStrings.xml><?xml version="1.0" encoding="utf-8"?>
<sst xmlns="http://schemas.openxmlformats.org/spreadsheetml/2006/main" count="204" uniqueCount="150">
  <si>
    <t>／</t>
  </si>
  <si>
    <t>別紙－１　採点表（監督員用）</t>
  </si>
  <si>
    <t>評価項目</t>
  </si>
  <si>
    <t>評価の視点</t>
  </si>
  <si>
    <t>配点</t>
  </si>
  <si>
    <t>得　点　率</t>
  </si>
  <si>
    <t>得点</t>
  </si>
  <si>
    <t>評価細目</t>
  </si>
  <si>
    <t>優</t>
  </si>
  <si>
    <t>やや</t>
  </si>
  <si>
    <t>普通</t>
  </si>
  <si>
    <t>やや</t>
  </si>
  <si>
    <t>劣</t>
  </si>
  <si>
    <t>業務実施能力</t>
  </si>
  <si>
    <t>業務実施体制</t>
  </si>
  <si>
    <t>実施体制
自主管理</t>
  </si>
  <si>
    <t>　評価細目チェック数
　　　=０⇒『劣』（得点率-1）
　　　=１⇒『やや劣』（得点率-0.5）
　　　=２⇒『普通』（得点率±0）
　　　=３⇒『やや優』（得点率0.5）
　　　=４⇒『優』（得点率1）</t>
  </si>
  <si>
    <t>業務履行当初において、各業務分担に業務を遂行するうえで必要最低限の人員配置がされていた</t>
  </si>
  <si>
    <t>配置された人員は業務を効率的あるいは円滑に遂行出来る能力・人員数が確保されていた</t>
  </si>
  <si>
    <t>業務計画書等に示された実施体制により、業務が履行されていた</t>
  </si>
  <si>
    <t>第三者（管理技術者、担当者以外）によるチェックを行うなど自主的な品質管理の努力がされていた</t>
  </si>
  <si>
    <t>管理技術者の能力
（業務全体に関する評価）</t>
  </si>
  <si>
    <t>業務の全体把握</t>
  </si>
  <si>
    <t>　評価細目チェック数
　　　=０⇒『劣』（得点率-1）
　　　=１⇒『やや劣』（得点率-0.5）
　　　=２⇒『普通』（得点率±0）
　　　=３⇒『やや優』（得点率0.5）
　　　=４⇒『優』（得点率1）</t>
  </si>
  <si>
    <t>業務の目的及び内容を把握していた</t>
  </si>
  <si>
    <t>業務の目的及び内容に沿った適切な方針を提示した</t>
  </si>
  <si>
    <t>業務の実施状況を把握していた</t>
  </si>
  <si>
    <t>業務の実施状況に応じて、適時に適切な方針を提示した</t>
  </si>
  <si>
    <t>工程管理</t>
  </si>
  <si>
    <t>　評価細目チェック数
　　　=０⇒『劣』（得点率-1）
　　　=１⇒『やや劣』（得点率-0.5）
　　　=２⇒『普通』（得点率±0）
　　　=３⇒『やや優』（得点率0.5）
　　　=４⇒『優』（得点率1）</t>
  </si>
  <si>
    <t>当初提出された業務工程表には、契約図書に示された業務内容が漏れなく記載されていた</t>
  </si>
  <si>
    <t>当初提出された業務工程表の計画内容には妥当性があった</t>
  </si>
  <si>
    <t>必要な工程管理を行った</t>
  </si>
  <si>
    <t>発注者が十分な時間的余裕をもって実施状況の確認を行える工程管理を行った</t>
  </si>
  <si>
    <t>取組姿勢
責任感の強さ</t>
  </si>
  <si>
    <t>　評価細目チェック数
　　　=０⇒『劣』（得点率-1）
　　　=１⇒『やや劣』（得点率-0.5）
　　　=２⇒『普通』（得点率±0）
　　　=３⇒『やや優』（得点率0.5）
　　　=４⇒『優』（得点率1）</t>
  </si>
  <si>
    <t>打合せ等に参加した</t>
  </si>
  <si>
    <t>打合せ時の発言や提案が積極的になされた</t>
  </si>
  <si>
    <t>業務を統轄した</t>
  </si>
  <si>
    <t>強い責任感を持って、主体的に業務を統轄した</t>
  </si>
  <si>
    <t>説明力
（プレゼンテーション力）
協調性</t>
  </si>
  <si>
    <t>　評価細目チェック数
　　　=０⇒『劣』（得点率-1）
　　　=１⇒『やや劣』（得点率-0.5）
　　　=２⇒『普通』（得点率±0）
　　　=３⇒『やや優』（得点率0.5）
　　　=４⇒『優』（得点率1）</t>
  </si>
  <si>
    <t>業務の実施方針等に対する説明がなされた</t>
  </si>
  <si>
    <t>説明された実施方針等は、わかりやすく、適切な内容であった</t>
  </si>
  <si>
    <t>発注者の意図を理解する姿勢が見られた</t>
  </si>
  <si>
    <t>発注者の意図を理解し、関係者と協調して業務を履行した</t>
  </si>
  <si>
    <t>主任担当技術者の能力
（担当分野に関する評価）</t>
  </si>
  <si>
    <t>他分野との調整</t>
  </si>
  <si>
    <t>　評価細目チェック数
　　　=０⇒『劣』（得点率-1）
　　　=１⇒『やや劣』（得点率-0.5）
　　　=２⇒『普通』（得点率±0）
　　　=３⇒『やや優』（得点率0.5）
　　　=４⇒『優』（得点率1）</t>
  </si>
  <si>
    <t>担当分野に関して、他の分野との調整を図った</t>
  </si>
  <si>
    <t>他の分野との調整はすみやかに行われた</t>
  </si>
  <si>
    <t>他の分野との調整の結果、業務上の対応が図られた</t>
  </si>
  <si>
    <t>他の分野との調整の結果、的確で十分な対応が図られた</t>
  </si>
  <si>
    <t>当初提出された業務工程表（分野別）には、契約図書に示された業務内容が漏れなく記載されていた</t>
  </si>
  <si>
    <t>当初提出された業務工程表（分野別）の計画内容には妥当性があった</t>
  </si>
  <si>
    <t>担当分野について必要な工程管理を行った</t>
  </si>
  <si>
    <t>打合せ等において、発言や提案が積極的になされた</t>
  </si>
  <si>
    <t>担当分野の成果物の取りまとめを行った</t>
  </si>
  <si>
    <t>成果物の取りまとめについて、業務期間を通して、責任を持った一貫した対応がなされていた</t>
  </si>
  <si>
    <t>分野別の業務の実施方針等に対する説明がされた</t>
  </si>
  <si>
    <t>小　　　計</t>
  </si>
  <si>
    <t>／</t>
  </si>
  <si>
    <t>±100</t>
  </si>
  <si>
    <t>業務の実施状況</t>
  </si>
  <si>
    <t>業務履行中の説明資料
（途中成果物）に関する
評価</t>
  </si>
  <si>
    <t>記載の程度</t>
  </si>
  <si>
    <t>途中成果物には審査できる最低限の記載（書き込み）があった</t>
  </si>
  <si>
    <t>途中成果物には十分な記載（書き込み）があった</t>
  </si>
  <si>
    <t>途中成果物の内容が理解しうる表現であった</t>
  </si>
  <si>
    <t>途中成果物の内容が理解しやすいように表現が工夫されていた</t>
  </si>
  <si>
    <t>途中成果物の内容</t>
  </si>
  <si>
    <t>　評価細目チェック数
　　　=０⇒『劣』（得点率-1）
　　　=１⇒『やや劣』（得点率-0.5）
　　　=２⇒『普通』（得点率±0）
　　　=３⇒『やや優』（得点率0.5）
　　　=４⇒『優』（得点率1）</t>
  </si>
  <si>
    <t>工程に影響を及ぼすような重大なミス（手戻り、差替え）は無かった</t>
  </si>
  <si>
    <t>ミスは簡易に修正出来る軽微なもののみであった、又はほとんど無かった</t>
  </si>
  <si>
    <t>途中成果物は概ね業務の目的に沿った内容であった</t>
  </si>
  <si>
    <t>途中成果物は発注者の意図が十分反映されていた</t>
  </si>
  <si>
    <t xml:space="preserve">調整及び説明
対応の迅速性
</t>
  </si>
  <si>
    <t>打合せ内容の理解、記録</t>
  </si>
  <si>
    <t>　評価細目チェック数
　　　=０⇒『劣』（得点率-1）
　　　=１⇒『やや劣』（得点率-0.5）
　　　=２⇒『普通』（得点率±0）
　　　=３⇒『やや優』（得点率0.5）
　　　=４⇒『優』（得点率1）</t>
  </si>
  <si>
    <t>打合せごとに打合せ記録簿が作成された</t>
  </si>
  <si>
    <t>打合せ記録簿は、迅速かつ的確に作成された</t>
  </si>
  <si>
    <t>打合せ後に対応（追加資料送付、進行状況連絡等）が図られた</t>
  </si>
  <si>
    <t>打合せ後の対応は、的確かつ十分に行われた</t>
  </si>
  <si>
    <t>指示、協議事項への対応</t>
  </si>
  <si>
    <t>　評価細目チェック数
　　　=０⇒『劣』（得点率-1）
　　　=１⇒『やや劣』（得点率-0.5）
　　　=２⇒『普通』（得点率±0）
　　　=３⇒『やや優』（得点率0.5）
　　　=４⇒『優』（得点率1）</t>
  </si>
  <si>
    <t>発注者からの指示・協議事項に対して、対応がなされた</t>
  </si>
  <si>
    <t>発注者からの指示・協議事項に対して、対応は迅速に行われた</t>
  </si>
  <si>
    <t>発注者からの指示・協議事項に関する対応の内容は、その意図に沿ったものであった</t>
  </si>
  <si>
    <t>発注者からの指示・協議事項に関する対応の内容は、その意図に十分応えるものであった</t>
  </si>
  <si>
    <t>設計提案等の説明
（プレゼンテーション）</t>
  </si>
  <si>
    <t>※評価しない</t>
  </si>
  <si>
    <t>　評価細目チェック数
　　　=０⇒『劣』（得点率-1）
　　　=１⇒『やや劣』（得点率-0.5）
　　　=２⇒『普通』（得点率±0）
　　　=３⇒『やや優』（得点率0.5）
　　　=４⇒『優』（得点率1）</t>
  </si>
  <si>
    <t>説明資料が準備されていた</t>
  </si>
  <si>
    <t>説明資料は、代替案と比較した結果を示すなど、分かり易く適切な内容であった</t>
  </si>
  <si>
    <t>提案の趣旨や内容が理解しうる説明であった</t>
  </si>
  <si>
    <t>提案の趣旨や内容が、その妥当性を含めて容易に理解できる説明であった</t>
  </si>
  <si>
    <t>与条件の理解
業務への反映
（設計提案）</t>
  </si>
  <si>
    <t>設計与条件の理解
円滑な業務執行
技術的検討</t>
  </si>
  <si>
    <t>　評価細目チェック数
　　　=０⇒『劣』（得点率-1）
　　　=１⇒『やや劣』（得点率-0.5）
　　　=２⇒『普通』（得点率±0）
　　　=３⇒『やや優』（得点率0.5）
　　　=４⇒『優』（得点率1）</t>
  </si>
  <si>
    <t>当初の与条件を含め、業務の各段階で必要な情報の収集が図られていた</t>
  </si>
  <si>
    <t>与条件等の情報が理解・分析され、業務の履行に活かされていた</t>
  </si>
  <si>
    <t>業務の各段階で必要な検討がなされていた</t>
  </si>
  <si>
    <t>検討の内容は、業務の目的や内容に沿ったもので、発注者の意図に応えるものであった</t>
  </si>
  <si>
    <t>仕様書
基準類の理解</t>
  </si>
  <si>
    <t>工事標準仕様書や各種基準、基本法令等（以下、「標準仕様書等」という。）を概ね理解していた</t>
  </si>
  <si>
    <t>発注者側の指導が必要ないほど、標準仕様書等を十分に理解していた</t>
  </si>
  <si>
    <t>実施方針や検討成果は、標準仕様書等に概ね沿った内容となっていた</t>
  </si>
  <si>
    <t>実施方針や検討成果は、発注者の指導が必要ないほど標準仕様書等を踏まえた内容となっていた</t>
  </si>
  <si>
    <t>施工に関する
一般的な知識</t>
  </si>
  <si>
    <t>　評価細目チェック数
　　　=０⇒『劣』（得点率-1）
　　　=１⇒『やや劣』（得点率-0.5）
　　　=２⇒『普通』（得点率±0）
　　　=３⇒『やや優』（得点率0.5）
　　　=４⇒『優』（得点率1）</t>
  </si>
  <si>
    <t>施工方法、仮設計画等に関する一般的な知識を有していた</t>
  </si>
  <si>
    <t>施工方法、仮設計画等の選択に、上記の知識が活かされていた</t>
  </si>
  <si>
    <t>材料、機器等に関する一般的な知識を有していた</t>
  </si>
  <si>
    <t>材料、機器等の選択に、上記の知識が活かされていた</t>
  </si>
  <si>
    <t>創意工夫
積極的な提案</t>
  </si>
  <si>
    <t>発注者の求めに応じて、成果物のレベルを向上させるための提案を行った</t>
  </si>
  <si>
    <t>成果物のレベルを向上させるための提案が積極的に行われた</t>
  </si>
  <si>
    <t>業務の目的、内容に沿った提案がなされた</t>
  </si>
  <si>
    <t>提案内容を採用することによって、成果物のレベルが著しく向上した</t>
  </si>
  <si>
    <t>専門的な知識、法令等の理解
特定行政庁等との調整</t>
  </si>
  <si>
    <t>設計提案等に必要となる専門的な知識や法令等を十分に理解していた</t>
  </si>
  <si>
    <t>設計提案等に必要となる専門的な知識や法令等が、提案内容に十分活かされていた</t>
  </si>
  <si>
    <t>特定行政庁等の関係者との調整を行った</t>
  </si>
  <si>
    <t>特定行政庁等の関係者との調整を円滑かつ適切に行った</t>
  </si>
  <si>
    <t>業務目的の達成度</t>
  </si>
  <si>
    <t>成果物には審査できる最低限の記載（書き込み）があった</t>
  </si>
  <si>
    <t>成果物には十分な記載（書き込み）があった</t>
  </si>
  <si>
    <t>成果物の内容が理解しうる表現であった</t>
  </si>
  <si>
    <t>成果物の内容が理解しやすいように表現が工夫されていた</t>
  </si>
  <si>
    <t>成果物の内容</t>
  </si>
  <si>
    <t>成果物の内容は、妥当なコストで、契約図書に示された所要性能を満たしていた</t>
  </si>
  <si>
    <t>成果物の内容は、発注者の意図に照らして、運用コストを含めたコストの最適化や利用上の使い勝手に配慮されたものであった</t>
  </si>
  <si>
    <t>成果物の内容は、安全対策、環境施策への対応に配慮されていた</t>
  </si>
  <si>
    <t>成果物の内容に、安全対策、環境施策への対応が十分反映されていた</t>
  </si>
  <si>
    <t>課題への対応</t>
  </si>
  <si>
    <t>物理的条件
社会的条件</t>
  </si>
  <si>
    <t>敷地条件等の物理的な与条件・制約条件に対する解決方策に創意工夫が見られた</t>
  </si>
  <si>
    <t>採用された創意工夫は、発注者の意図に照らして、合理的でレベルの高いものであった</t>
  </si>
  <si>
    <t>敷地周辺への配慮、ユニバーサルデザインへの対応等の社会的与条件・制約条件に対する解決方策に創意工夫が見られた</t>
  </si>
  <si>
    <t>要望
コスト</t>
  </si>
  <si>
    <t>利用者の要望に対する解決方策に創意工夫が見られた</t>
  </si>
  <si>
    <t>工事費について、バランスのとれたコスト配分がなされていた</t>
  </si>
  <si>
    <t>事業予算に対して、費用対効果の増大が図られた</t>
  </si>
  <si>
    <t>／</t>
  </si>
  <si>
    <t>±100</t>
  </si>
  <si>
    <t>合　　　計</t>
  </si>
  <si>
    <t>評　定　点</t>
  </si>
  <si>
    <t>※各評価細目は、２細目ずつの組合せとなっており、下段をチェックする場合は上段もチェックする必要がある。下段のみチェックしようとすると、ERRORが出る。</t>
  </si>
  <si>
    <t>評価する：１</t>
  </si>
  <si>
    <t>評価しない：２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</si>
</sst>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 0.0\ "/>
    <numFmt numFmtId="180" formatCode="0.00000000000000000000_ "/>
    <numFmt numFmtId="181" formatCode="General&quot; 点&quot;"/>
    <numFmt numFmtId="182" formatCode="&quot;　&quot;General"/>
    <numFmt numFmtId="183" formatCode="#,##0\ &quot;円&quot;"/>
    <numFmt numFmtId="184" formatCode="[$-411]ggge&quot;年&quot;m&quot;月&quot;d&quot;日&quot;;@"/>
  </numFmts>
  <fonts count="12">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9"/>
      <name val="ＭＳ Ｐゴシック"/>
      <family val="3"/>
    </font>
    <font>
      <b/>
      <sz val="9"/>
      <name val="ＭＳ Ｐゴシック"/>
      <family val="3"/>
    </font>
    <font>
      <sz val="9"/>
      <color indexed="8"/>
      <name val="ＭＳ Ｐゴシック"/>
      <family val="3"/>
    </font>
    <font>
      <b/>
      <sz val="9"/>
      <color indexed="12"/>
      <name val="ＭＳ Ｐゴシック"/>
      <family val="3"/>
    </font>
    <font>
      <sz val="8"/>
      <name val="ＭＳ Ｐゴシック"/>
      <family val="3"/>
    </font>
    <font>
      <sz val="11"/>
      <color indexed="8"/>
      <name val="ＭＳ Ｐゴシック"/>
      <family val="3"/>
    </font>
    <font>
      <b/>
      <sz val="9"/>
      <color indexed="10"/>
      <name val="ＭＳ Ｐゴシック"/>
      <family val="3"/>
    </font>
    <font>
      <sz val="9"/>
      <name val="MS UI Gothic"/>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54">
    <border>
      <left/>
      <right/>
      <top/>
      <bottom/>
      <diagonal/>
    </border>
    <border>
      <left style="medium"/>
      <right style="thin"/>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
      <left style="thin"/>
      <right style="thin"/>
      <top>
        <color indexed="63"/>
      </top>
      <bottom style="thin"/>
    </border>
    <border>
      <left style="thin"/>
      <right>
        <color indexed="63"/>
      </right>
      <top style="dotted"/>
      <bottom style="thin"/>
    </border>
    <border>
      <left>
        <color indexed="63"/>
      </left>
      <right style="dotted"/>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thin"/>
      <right>
        <color indexed="63"/>
      </right>
      <top style="thin"/>
      <bottom style="thin"/>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59">
    <xf numFmtId="0" fontId="0" fillId="0" borderId="0" xfId="0" applyAlignment="1">
      <alignment/>
    </xf>
    <xf numFmtId="0" fontId="4" fillId="0" borderId="0" xfId="0" applyFont="1" applyAlignment="1">
      <alignment vertical="center"/>
    </xf>
    <xf numFmtId="0" fontId="0"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6" fontId="4" fillId="0" borderId="19" xfId="0" applyNumberFormat="1" applyFont="1" applyBorder="1" applyAlignment="1">
      <alignment horizontal="center" vertical="center"/>
    </xf>
    <xf numFmtId="178" fontId="4" fillId="0" borderId="19"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1" xfId="0" applyFont="1" applyBorder="1" applyAlignment="1">
      <alignment horizontal="center" vertical="center" textRotation="255"/>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24"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5" fillId="0" borderId="2" xfId="0" applyFont="1" applyBorder="1" applyAlignment="1">
      <alignment horizontal="center" vertical="center"/>
    </xf>
    <xf numFmtId="0" fontId="5" fillId="0" borderId="22" xfId="0" applyFont="1" applyBorder="1" applyAlignment="1">
      <alignment horizontal="center" vertical="center"/>
    </xf>
    <xf numFmtId="0" fontId="4" fillId="0" borderId="24" xfId="0" applyFont="1" applyBorder="1" applyAlignment="1">
      <alignment horizontal="center" vertical="center"/>
    </xf>
    <xf numFmtId="0" fontId="4" fillId="2" borderId="15" xfId="0" applyFont="1" applyFill="1" applyBorder="1" applyAlignment="1">
      <alignment horizontal="justify" vertical="center" wrapText="1"/>
    </xf>
    <xf numFmtId="0" fontId="4" fillId="0" borderId="5"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justify" vertical="center" wrapText="1"/>
    </xf>
    <xf numFmtId="0" fontId="8" fillId="0" borderId="27" xfId="0" applyFont="1" applyBorder="1" applyAlignment="1">
      <alignment vertical="center" wrapText="1"/>
    </xf>
    <xf numFmtId="0" fontId="8" fillId="0" borderId="26" xfId="0" applyFont="1" applyBorder="1" applyAlignment="1">
      <alignment vertical="center" wrapText="1"/>
    </xf>
    <xf numFmtId="0" fontId="8" fillId="0" borderId="29" xfId="0" applyFont="1" applyBorder="1" applyAlignment="1">
      <alignment vertical="center" wrapTex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4" fillId="0" borderId="11"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horizontal="center" vertical="center"/>
    </xf>
    <xf numFmtId="0" fontId="5" fillId="0" borderId="9"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Fill="1" applyBorder="1" applyAlignment="1">
      <alignment horizontal="justify" vertical="center" wrapText="1"/>
    </xf>
    <xf numFmtId="0" fontId="0" fillId="0" borderId="5" xfId="0" applyBorder="1" applyAlignment="1">
      <alignment horizontal="center" vertical="center" textRotation="255"/>
    </xf>
    <xf numFmtId="0" fontId="6" fillId="0" borderId="12"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4" fillId="2" borderId="13" xfId="0" applyFont="1" applyFill="1" applyBorder="1" applyAlignment="1">
      <alignment horizontal="justify" vertical="center" wrapText="1"/>
    </xf>
    <xf numFmtId="0" fontId="6" fillId="0" borderId="11" xfId="0" applyFont="1" applyBorder="1" applyAlignment="1">
      <alignment horizontal="center" vertical="center" wrapText="1"/>
    </xf>
    <xf numFmtId="0" fontId="4" fillId="0" borderId="28" xfId="0" applyFont="1" applyFill="1" applyBorder="1" applyAlignment="1">
      <alignment horizontal="justify" vertical="center" wrapText="1"/>
    </xf>
    <xf numFmtId="0" fontId="4" fillId="0" borderId="38" xfId="0" applyFont="1" applyBorder="1" applyAlignment="1">
      <alignment horizontal="justify" vertical="center" wrapText="1"/>
    </xf>
    <xf numFmtId="0" fontId="4" fillId="0" borderId="38" xfId="0" applyFont="1" applyFill="1" applyBorder="1" applyAlignment="1">
      <alignment horizontal="justify" vertical="center" wrapText="1"/>
    </xf>
    <xf numFmtId="0" fontId="6" fillId="0" borderId="8" xfId="0" applyFont="1" applyBorder="1" applyAlignment="1">
      <alignment horizontal="center" vertical="center" wrapText="1"/>
    </xf>
    <xf numFmtId="0" fontId="7" fillId="0" borderId="37" xfId="0" applyFont="1" applyBorder="1" applyAlignment="1">
      <alignment horizontal="center" vertical="center"/>
    </xf>
    <xf numFmtId="0" fontId="0" fillId="0" borderId="16" xfId="0" applyBorder="1" applyAlignment="1">
      <alignment horizontal="center" vertical="center" textRotation="255"/>
    </xf>
    <xf numFmtId="0" fontId="6" fillId="2" borderId="20"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7" fillId="2" borderId="19"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9" xfId="0" applyNumberFormat="1" applyFont="1" applyFill="1" applyBorder="1" applyAlignment="1">
      <alignment horizontal="center" vertical="center"/>
    </xf>
    <xf numFmtId="0" fontId="4" fillId="2" borderId="39" xfId="0" applyFont="1" applyFill="1" applyBorder="1" applyAlignment="1">
      <alignment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4" fillId="2" borderId="20" xfId="0" applyFont="1" applyFill="1" applyBorder="1" applyAlignment="1">
      <alignment vertical="center"/>
    </xf>
    <xf numFmtId="0" fontId="8" fillId="2" borderId="41" xfId="0" applyFont="1" applyFill="1" applyBorder="1" applyAlignment="1">
      <alignment vertical="center"/>
    </xf>
    <xf numFmtId="0" fontId="6"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6" fillId="3" borderId="12" xfId="0" applyFont="1" applyFill="1" applyBorder="1" applyAlignment="1">
      <alignment horizontal="center" vertical="center" wrapText="1"/>
    </xf>
    <xf numFmtId="0" fontId="4" fillId="3" borderId="42" xfId="0" applyFont="1" applyFill="1" applyBorder="1" applyAlignment="1">
      <alignment vertical="center"/>
    </xf>
    <xf numFmtId="0" fontId="8" fillId="3" borderId="42" xfId="0" applyFont="1" applyFill="1" applyBorder="1" applyAlignment="1">
      <alignment vertical="center" wrapText="1"/>
    </xf>
    <xf numFmtId="0" fontId="5" fillId="3" borderId="14" xfId="0" applyFont="1" applyFill="1" applyBorder="1" applyAlignment="1">
      <alignment horizontal="center" vertical="center"/>
    </xf>
    <xf numFmtId="0" fontId="5" fillId="3" borderId="43"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13" xfId="0" applyFont="1" applyFill="1" applyBorder="1" applyAlignment="1">
      <alignment horizontal="justify" vertical="center" wrapText="1"/>
    </xf>
    <xf numFmtId="0" fontId="6" fillId="3" borderId="6" xfId="0" applyFont="1" applyFill="1" applyBorder="1" applyAlignment="1">
      <alignment horizontal="center" vertical="center" wrapText="1"/>
    </xf>
    <xf numFmtId="0" fontId="4" fillId="0" borderId="28" xfId="0" applyFont="1" applyFill="1" applyBorder="1" applyAlignment="1">
      <alignment vertical="center"/>
    </xf>
    <xf numFmtId="0" fontId="4" fillId="0" borderId="44" xfId="0" applyFont="1" applyBorder="1" applyAlignment="1">
      <alignment horizontal="center" vertical="center" textRotation="255"/>
    </xf>
    <xf numFmtId="0" fontId="6" fillId="3" borderId="3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37" xfId="0" applyFont="1" applyBorder="1" applyAlignment="1">
      <alignment horizontal="center" vertical="center"/>
    </xf>
    <xf numFmtId="0" fontId="6" fillId="0"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0" borderId="16" xfId="0" applyFont="1" applyBorder="1" applyAlignment="1">
      <alignment horizontal="center" vertical="center" textRotation="255"/>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5" fillId="2" borderId="19" xfId="0" applyNumberFormat="1" applyFont="1" applyFill="1" applyBorder="1" applyAlignment="1">
      <alignment horizontal="center" vertical="center"/>
    </xf>
    <xf numFmtId="176" fontId="5" fillId="2" borderId="39" xfId="0" applyNumberFormat="1" applyFont="1" applyFill="1" applyBorder="1" applyAlignment="1">
      <alignment horizontal="center" vertical="center"/>
    </xf>
    <xf numFmtId="0" fontId="8" fillId="2" borderId="21" xfId="0" applyFont="1" applyFill="1" applyBorder="1" applyAlignment="1">
      <alignment vertical="center"/>
    </xf>
    <xf numFmtId="0" fontId="6" fillId="2" borderId="15" xfId="0" applyFont="1" applyFill="1" applyBorder="1" applyAlignment="1">
      <alignment horizontal="justify" vertical="center" wrapText="1"/>
    </xf>
    <xf numFmtId="0" fontId="6" fillId="0" borderId="28" xfId="0" applyFont="1" applyFill="1" applyBorder="1" applyAlignment="1">
      <alignment horizontal="justify" vertical="center" wrapText="1"/>
    </xf>
    <xf numFmtId="0" fontId="6" fillId="0" borderId="38" xfId="0" applyFont="1" applyFill="1" applyBorder="1" applyAlignment="1">
      <alignment horizontal="justify" vertical="center" wrapText="1"/>
    </xf>
    <xf numFmtId="0" fontId="6" fillId="3" borderId="35"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7" fillId="3" borderId="42" xfId="0" applyFont="1" applyFill="1" applyBorder="1" applyAlignment="1">
      <alignment horizontal="center" vertical="center"/>
    </xf>
    <xf numFmtId="0" fontId="5" fillId="3" borderId="42"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8" fillId="2" borderId="15" xfId="0" applyFont="1" applyFill="1" applyBorder="1" applyAlignment="1">
      <alignment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49" xfId="0" applyFont="1" applyFill="1" applyBorder="1" applyAlignment="1">
      <alignment horizontal="center" vertical="center"/>
    </xf>
    <xf numFmtId="0" fontId="7" fillId="4" borderId="50" xfId="0" applyFont="1" applyFill="1" applyBorder="1" applyAlignment="1">
      <alignment horizontal="center" vertical="center"/>
    </xf>
    <xf numFmtId="0" fontId="4" fillId="4" borderId="48" xfId="0" applyFont="1" applyFill="1" applyBorder="1" applyAlignment="1">
      <alignment vertical="center"/>
    </xf>
    <xf numFmtId="0" fontId="4" fillId="4" borderId="48" xfId="0" applyNumberFormat="1" applyFont="1" applyFill="1" applyBorder="1" applyAlignment="1">
      <alignment horizontal="center" vertical="center"/>
    </xf>
    <xf numFmtId="0" fontId="5" fillId="4" borderId="50" xfId="0" applyNumberFormat="1" applyFont="1" applyFill="1" applyBorder="1" applyAlignment="1">
      <alignment horizontal="center" vertical="center"/>
    </xf>
    <xf numFmtId="176" fontId="5" fillId="4" borderId="48" xfId="0" applyNumberFormat="1" applyFont="1" applyFill="1" applyBorder="1" applyAlignment="1">
      <alignment horizontal="center" vertical="center"/>
    </xf>
    <xf numFmtId="0" fontId="4" fillId="4" borderId="51" xfId="0" applyFont="1" applyFill="1" applyBorder="1" applyAlignment="1">
      <alignment vertical="center"/>
    </xf>
    <xf numFmtId="0" fontId="4" fillId="4" borderId="52" xfId="0" applyFont="1" applyFill="1" applyBorder="1" applyAlignment="1">
      <alignment horizontal="right" vertical="center"/>
    </xf>
    <xf numFmtId="0" fontId="4" fillId="4" borderId="48" xfId="0" applyFont="1" applyFill="1" applyBorder="1" applyAlignment="1">
      <alignment horizontal="right" vertical="center"/>
    </xf>
    <xf numFmtId="0" fontId="4" fillId="4" borderId="49" xfId="0" applyFont="1" applyFill="1" applyBorder="1" applyAlignment="1">
      <alignment horizontal="right" vertical="center"/>
    </xf>
    <xf numFmtId="176" fontId="5" fillId="4" borderId="50" xfId="0" applyNumberFormat="1" applyFont="1" applyFill="1" applyBorder="1" applyAlignment="1">
      <alignment horizontal="center" vertical="center"/>
    </xf>
    <xf numFmtId="0" fontId="5" fillId="4" borderId="48" xfId="0" applyFont="1" applyFill="1" applyBorder="1" applyAlignment="1">
      <alignment horizontal="center" vertical="center"/>
    </xf>
    <xf numFmtId="0" fontId="10" fillId="4" borderId="48" xfId="0" applyFont="1" applyFill="1" applyBorder="1" applyAlignment="1">
      <alignment vertical="center"/>
    </xf>
    <xf numFmtId="0" fontId="5" fillId="0" borderId="53"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314;&#31689;&#25216;&#34899;\&#9679;&#24179;&#25104;&#65298;&#65296;&#24180;&#24230;\53&#12288;&#24314;&#31689;&#22522;&#28310;\07%20&#35201;&#32177;&#12539;&#35201;&#38936;&#12539;&#22522;&#28310;\060%20&#12381;&#12398;&#20182;\&#22996;&#35351;&#25104;&#32318;&#35413;&#23450;&#35201;&#38936;&#25913;&#23450;&#12395;&#12388;&#12356;&#12390;&#65288;H21.4&#65289;\&#25913;&#23450;&#36890;&#30693;&#36215;&#26696;\&#25505;&#28857;&#34920;&#65288;&#35373;&#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様式１（設計）"/>
      <sheetName val="様式２"/>
      <sheetName val="様式３"/>
      <sheetName val="監督員（設計）"/>
      <sheetName val="評定員（設計）"/>
      <sheetName val="検査員（設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dimension ref="B2:X108"/>
  <sheetViews>
    <sheetView showGridLines="0" tabSelected="1" view="pageBreakPreview" zoomScale="80" zoomScaleNormal="80" zoomScaleSheetLayoutView="80" workbookViewId="0" topLeftCell="A1">
      <selection activeCell="J18" sqref="J18:L18"/>
    </sheetView>
  </sheetViews>
  <sheetFormatPr defaultColWidth="9.00390625" defaultRowHeight="13.5" customHeight="1" outlineLevelCol="1"/>
  <cols>
    <col min="1" max="3" width="2.625" style="1" customWidth="1"/>
    <col min="4" max="4" width="12.625" style="1" customWidth="1"/>
    <col min="5" max="5" width="2.625" style="1" customWidth="1"/>
    <col min="6" max="6" width="18.625" style="1" customWidth="1"/>
    <col min="7" max="7" width="6.625" style="1" customWidth="1"/>
    <col min="8" max="12" width="4.625" style="1" customWidth="1"/>
    <col min="13" max="13" width="6.625" style="1" customWidth="1"/>
    <col min="14" max="14" width="2.625" style="1" hidden="1" customWidth="1" outlineLevel="1"/>
    <col min="15" max="15" width="5.625" style="1" hidden="1" customWidth="1" outlineLevel="1"/>
    <col min="16" max="16" width="2.625" style="1" customWidth="1" collapsed="1"/>
    <col min="17" max="17" width="66.625" style="1" customWidth="1"/>
    <col min="18" max="16384" width="2.625" style="1" customWidth="1"/>
  </cols>
  <sheetData>
    <row r="2" ht="14.25" thickBot="1">
      <c r="Q2" s="2" t="s">
        <v>1</v>
      </c>
    </row>
    <row r="3" spans="2:17" ht="13.5" customHeight="1">
      <c r="B3" s="3" t="s">
        <v>2</v>
      </c>
      <c r="C3" s="4"/>
      <c r="D3" s="4"/>
      <c r="E3" s="4"/>
      <c r="F3" s="4" t="s">
        <v>3</v>
      </c>
      <c r="G3" s="5"/>
      <c r="H3" s="5"/>
      <c r="I3" s="5"/>
      <c r="J3" s="5"/>
      <c r="K3" s="5"/>
      <c r="L3" s="5"/>
      <c r="M3" s="5"/>
      <c r="N3" s="5"/>
      <c r="O3" s="5"/>
      <c r="P3" s="5"/>
      <c r="Q3" s="6"/>
    </row>
    <row r="4" spans="2:17" ht="13.5" customHeight="1">
      <c r="B4" s="7"/>
      <c r="C4" s="8"/>
      <c r="D4" s="8"/>
      <c r="E4" s="8"/>
      <c r="F4" s="8"/>
      <c r="G4" s="9" t="s">
        <v>4</v>
      </c>
      <c r="H4" s="10" t="s">
        <v>5</v>
      </c>
      <c r="I4" s="11"/>
      <c r="J4" s="11"/>
      <c r="K4" s="11"/>
      <c r="L4" s="12"/>
      <c r="M4" s="8" t="s">
        <v>6</v>
      </c>
      <c r="N4" s="13"/>
      <c r="O4" s="13"/>
      <c r="P4" s="14" t="s">
        <v>7</v>
      </c>
      <c r="Q4" s="15"/>
    </row>
    <row r="5" spans="2:17" ht="13.5" customHeight="1">
      <c r="B5" s="7"/>
      <c r="C5" s="8"/>
      <c r="D5" s="8"/>
      <c r="E5" s="8"/>
      <c r="F5" s="8"/>
      <c r="G5" s="9"/>
      <c r="H5" s="16" t="s">
        <v>8</v>
      </c>
      <c r="I5" s="16" t="s">
        <v>9</v>
      </c>
      <c r="J5" s="16" t="s">
        <v>10</v>
      </c>
      <c r="K5" s="16" t="s">
        <v>11</v>
      </c>
      <c r="L5" s="16" t="s">
        <v>12</v>
      </c>
      <c r="M5" s="8"/>
      <c r="N5" s="13"/>
      <c r="O5" s="13"/>
      <c r="P5" s="17"/>
      <c r="Q5" s="18"/>
    </row>
    <row r="6" spans="2:17" ht="13.5" customHeight="1" thickBot="1">
      <c r="B6" s="19"/>
      <c r="C6" s="20"/>
      <c r="D6" s="20"/>
      <c r="E6" s="20"/>
      <c r="F6" s="20"/>
      <c r="G6" s="21"/>
      <c r="H6" s="22">
        <v>1</v>
      </c>
      <c r="I6" s="22">
        <v>0.5</v>
      </c>
      <c r="J6" s="23">
        <v>0</v>
      </c>
      <c r="K6" s="22">
        <v>-0.5</v>
      </c>
      <c r="L6" s="22">
        <v>-1</v>
      </c>
      <c r="M6" s="20"/>
      <c r="N6" s="24"/>
      <c r="O6" s="24"/>
      <c r="P6" s="25"/>
      <c r="Q6" s="26"/>
    </row>
    <row r="7" spans="2:17" ht="21.75" customHeight="1">
      <c r="B7" s="27" t="s">
        <v>13</v>
      </c>
      <c r="C7" s="28" t="s">
        <v>14</v>
      </c>
      <c r="D7" s="28"/>
      <c r="E7" s="29"/>
      <c r="F7" s="30" t="s">
        <v>15</v>
      </c>
      <c r="G7" s="31">
        <v>0.7</v>
      </c>
      <c r="H7" s="32" t="s">
        <v>16</v>
      </c>
      <c r="I7" s="33"/>
      <c r="J7" s="33"/>
      <c r="K7" s="33"/>
      <c r="L7" s="34"/>
      <c r="M7" s="8">
        <f>IF(AND(OR(N7=0,N7=1),OR(N8=0,N8=1),OR(N9=0,N9=1),OR(N10=0,N10=1)),G7*(SUM(N7:N10)-2)/2,"ERR")</f>
        <v>0</v>
      </c>
      <c r="N7" s="35">
        <f>IF(O7=TRUE,1,0)</f>
        <v>1</v>
      </c>
      <c r="O7" s="36" t="b">
        <v>1</v>
      </c>
      <c r="P7" s="37"/>
      <c r="Q7" s="38" t="s">
        <v>17</v>
      </c>
    </row>
    <row r="8" spans="2:17" ht="21.75" customHeight="1">
      <c r="B8" s="39"/>
      <c r="C8" s="40"/>
      <c r="D8" s="40"/>
      <c r="E8" s="41"/>
      <c r="F8" s="42"/>
      <c r="G8" s="43"/>
      <c r="H8" s="44"/>
      <c r="I8" s="45"/>
      <c r="J8" s="45"/>
      <c r="K8" s="45"/>
      <c r="L8" s="46"/>
      <c r="M8" s="8"/>
      <c r="N8" s="47">
        <f>IF(AND(O7=TRUE,O8=TRUE),1,IF(AND(O7=FALSE,O8=TRUE),"Ｅ",0))</f>
        <v>0</v>
      </c>
      <c r="O8" s="48" t="b">
        <v>0</v>
      </c>
      <c r="P8" s="49"/>
      <c r="Q8" s="50" t="s">
        <v>18</v>
      </c>
    </row>
    <row r="9" spans="2:17" ht="21.75" customHeight="1">
      <c r="B9" s="39"/>
      <c r="C9" s="40"/>
      <c r="D9" s="40"/>
      <c r="E9" s="41"/>
      <c r="F9" s="42"/>
      <c r="G9" s="43"/>
      <c r="H9" s="51"/>
      <c r="I9" s="52"/>
      <c r="J9" s="52"/>
      <c r="K9" s="52"/>
      <c r="L9" s="53"/>
      <c r="M9" s="8"/>
      <c r="N9" s="54">
        <f>IF(O9=TRUE,1,0)</f>
        <v>1</v>
      </c>
      <c r="O9" s="55" t="b">
        <v>1</v>
      </c>
      <c r="P9" s="56"/>
      <c r="Q9" s="38" t="s">
        <v>19</v>
      </c>
    </row>
    <row r="10" spans="2:17" ht="21.75" customHeight="1">
      <c r="B10" s="39"/>
      <c r="C10" s="57"/>
      <c r="D10" s="57"/>
      <c r="E10" s="58"/>
      <c r="F10" s="59"/>
      <c r="G10" s="60"/>
      <c r="H10" s="61" t="s">
        <v>5</v>
      </c>
      <c r="I10" s="62"/>
      <c r="J10" s="63">
        <f>IF(AND(OR(N7=0,N7=1),OR(N8=0,N8=1),OR(N9=0,N9=1),OR(N10=0,N10=1)),(SUM(N7:N10)-2)/2,"ERR")</f>
        <v>0</v>
      </c>
      <c r="K10" s="63"/>
      <c r="L10" s="64"/>
      <c r="M10" s="65"/>
      <c r="N10" s="66">
        <f>IF(AND(O9=TRUE,O10=TRUE),1,IF(AND(O9=FALSE,O10=TRUE),"Ｅ",0))</f>
        <v>0</v>
      </c>
      <c r="O10" s="67" t="b">
        <v>0</v>
      </c>
      <c r="P10" s="68"/>
      <c r="Q10" s="69" t="s">
        <v>20</v>
      </c>
    </row>
    <row r="11" spans="2:17" ht="21.75" customHeight="1">
      <c r="B11" s="70"/>
      <c r="C11" s="71" t="s">
        <v>21</v>
      </c>
      <c r="D11" s="72"/>
      <c r="E11" s="73"/>
      <c r="F11" s="74" t="s">
        <v>22</v>
      </c>
      <c r="G11" s="43">
        <v>0.35</v>
      </c>
      <c r="H11" s="44" t="s">
        <v>23</v>
      </c>
      <c r="I11" s="45"/>
      <c r="J11" s="45"/>
      <c r="K11" s="45"/>
      <c r="L11" s="46"/>
      <c r="M11" s="8">
        <f>IF(AND(OR(N11=0,N11=1),OR(N12=0,N12=1),OR(N13=0,N13=1),OR(N14=0,N14=1)),G11*(SUM(N11:N14)-2)/2,"ERR")</f>
        <v>0</v>
      </c>
      <c r="N11" s="54">
        <f>IF(O11=TRUE,1,0)</f>
        <v>1</v>
      </c>
      <c r="O11" s="55" t="b">
        <v>1</v>
      </c>
      <c r="P11" s="56"/>
      <c r="Q11" s="75" t="s">
        <v>24</v>
      </c>
    </row>
    <row r="12" spans="2:17" ht="21.75" customHeight="1">
      <c r="B12" s="70"/>
      <c r="C12" s="76"/>
      <c r="D12" s="40"/>
      <c r="E12" s="41"/>
      <c r="F12" s="42"/>
      <c r="G12" s="43"/>
      <c r="H12" s="44"/>
      <c r="I12" s="45"/>
      <c r="J12" s="45"/>
      <c r="K12" s="45"/>
      <c r="L12" s="46"/>
      <c r="M12" s="8"/>
      <c r="N12" s="47">
        <f>IF(AND(O11=TRUE,O12=TRUE),1,IF(AND(O11=FALSE,O12=TRUE),"Ｅ",0))</f>
        <v>0</v>
      </c>
      <c r="O12" s="48" t="b">
        <v>0</v>
      </c>
      <c r="P12" s="49"/>
      <c r="Q12" s="77" t="s">
        <v>25</v>
      </c>
    </row>
    <row r="13" spans="2:17" ht="21.75" customHeight="1">
      <c r="B13" s="70"/>
      <c r="C13" s="76"/>
      <c r="D13" s="40"/>
      <c r="E13" s="41"/>
      <c r="F13" s="42"/>
      <c r="G13" s="43"/>
      <c r="H13" s="51"/>
      <c r="I13" s="52"/>
      <c r="J13" s="52"/>
      <c r="K13" s="52"/>
      <c r="L13" s="53"/>
      <c r="M13" s="8"/>
      <c r="N13" s="54">
        <f>IF(O13=TRUE,1,0)</f>
        <v>1</v>
      </c>
      <c r="O13" s="55" t="b">
        <v>1</v>
      </c>
      <c r="P13" s="56"/>
      <c r="Q13" s="38" t="s">
        <v>26</v>
      </c>
    </row>
    <row r="14" spans="2:17" ht="21.75" customHeight="1">
      <c r="B14" s="70"/>
      <c r="C14" s="76"/>
      <c r="D14" s="40"/>
      <c r="E14" s="41"/>
      <c r="F14" s="59"/>
      <c r="G14" s="60"/>
      <c r="H14" s="61" t="s">
        <v>5</v>
      </c>
      <c r="I14" s="62"/>
      <c r="J14" s="63">
        <f>IF(AND(OR(N11=0,N11=1),OR(N12=0,N12=1),OR(N13=0,N13=1),OR(N14=0,N14=1)),(SUM(N11:N14)-2)/2,"ERR")</f>
        <v>0</v>
      </c>
      <c r="K14" s="63"/>
      <c r="L14" s="64"/>
      <c r="M14" s="65"/>
      <c r="N14" s="66">
        <f>IF(AND(O13=TRUE,O14=TRUE),1,IF(AND(O13=FALSE,O14=TRUE),"Ｅ",0))</f>
        <v>0</v>
      </c>
      <c r="O14" s="67" t="b">
        <v>0</v>
      </c>
      <c r="P14" s="68"/>
      <c r="Q14" s="78" t="s">
        <v>27</v>
      </c>
    </row>
    <row r="15" spans="2:17" ht="21.75" customHeight="1">
      <c r="B15" s="70"/>
      <c r="C15" s="76"/>
      <c r="D15" s="40"/>
      <c r="E15" s="41"/>
      <c r="F15" s="74" t="s">
        <v>28</v>
      </c>
      <c r="G15" s="43">
        <v>0.35</v>
      </c>
      <c r="H15" s="44" t="s">
        <v>29</v>
      </c>
      <c r="I15" s="45"/>
      <c r="J15" s="45"/>
      <c r="K15" s="45"/>
      <c r="L15" s="46"/>
      <c r="M15" s="8">
        <f>IF(AND(OR(N15=0,N15=1),OR(N16=0,N16=1),OR(N17=0,N17=1),OR(N18=0,N18=1)),G15*(SUM(N15:N18)-2)/2,"ERR")</f>
        <v>0</v>
      </c>
      <c r="N15" s="54">
        <f>IF(O15=TRUE,1,0)</f>
        <v>1</v>
      </c>
      <c r="O15" s="55" t="b">
        <v>1</v>
      </c>
      <c r="P15" s="56"/>
      <c r="Q15" s="75" t="s">
        <v>30</v>
      </c>
    </row>
    <row r="16" spans="2:17" ht="21.75" customHeight="1">
      <c r="B16" s="70"/>
      <c r="C16" s="76"/>
      <c r="D16" s="40"/>
      <c r="E16" s="41"/>
      <c r="F16" s="42"/>
      <c r="G16" s="43"/>
      <c r="H16" s="44"/>
      <c r="I16" s="45"/>
      <c r="J16" s="45"/>
      <c r="K16" s="45"/>
      <c r="L16" s="46"/>
      <c r="M16" s="8"/>
      <c r="N16" s="47">
        <f>IF(AND(O15=TRUE,O16=TRUE),1,IF(AND(O15=FALSE,O16=TRUE),"Ｅ",0))</f>
        <v>0</v>
      </c>
      <c r="O16" s="48" t="b">
        <v>0</v>
      </c>
      <c r="P16" s="49"/>
      <c r="Q16" s="77" t="s">
        <v>31</v>
      </c>
    </row>
    <row r="17" spans="2:17" ht="21.75" customHeight="1">
      <c r="B17" s="70"/>
      <c r="C17" s="76"/>
      <c r="D17" s="40"/>
      <c r="E17" s="41"/>
      <c r="F17" s="42"/>
      <c r="G17" s="43"/>
      <c r="H17" s="51"/>
      <c r="I17" s="52"/>
      <c r="J17" s="52"/>
      <c r="K17" s="52"/>
      <c r="L17" s="53"/>
      <c r="M17" s="8"/>
      <c r="N17" s="54">
        <f>IF(O17=TRUE,1,0)</f>
        <v>1</v>
      </c>
      <c r="O17" s="55" t="b">
        <v>1</v>
      </c>
      <c r="P17" s="56"/>
      <c r="Q17" s="38" t="s">
        <v>32</v>
      </c>
    </row>
    <row r="18" spans="2:17" ht="21.75" customHeight="1">
      <c r="B18" s="70"/>
      <c r="C18" s="76"/>
      <c r="D18" s="40"/>
      <c r="E18" s="41"/>
      <c r="F18" s="59"/>
      <c r="G18" s="60"/>
      <c r="H18" s="61" t="s">
        <v>5</v>
      </c>
      <c r="I18" s="62"/>
      <c r="J18" s="63">
        <f>IF(AND(OR(N15=0,N15=1),OR(N16=0,N16=1),OR(N17=0,N17=1),OR(N18=0,N18=1)),(SUM(N15:N18)-2)/2,"ERR")</f>
        <v>0</v>
      </c>
      <c r="K18" s="63"/>
      <c r="L18" s="64"/>
      <c r="M18" s="65"/>
      <c r="N18" s="66">
        <f>IF(AND(O17=TRUE,O18=TRUE),1,IF(AND(O17=FALSE,O18=TRUE),"Ｅ",0))</f>
        <v>0</v>
      </c>
      <c r="O18" s="67" t="b">
        <v>0</v>
      </c>
      <c r="P18" s="68"/>
      <c r="Q18" s="79" t="s">
        <v>33</v>
      </c>
    </row>
    <row r="19" spans="2:17" ht="21.75" customHeight="1">
      <c r="B19" s="70"/>
      <c r="C19" s="76"/>
      <c r="D19" s="40"/>
      <c r="E19" s="41"/>
      <c r="F19" s="74" t="s">
        <v>34</v>
      </c>
      <c r="G19" s="43">
        <v>0.35</v>
      </c>
      <c r="H19" s="44" t="s">
        <v>35</v>
      </c>
      <c r="I19" s="45"/>
      <c r="J19" s="45"/>
      <c r="K19" s="45"/>
      <c r="L19" s="46"/>
      <c r="M19" s="8">
        <f>IF(AND(OR(N19=0,N19=1),OR(N20=0,N20=1),OR(N21=0,N21=1),OR(N22=0,N22=1)),G19*(SUM(N19:N22)-2)/2,"ERR")</f>
        <v>0</v>
      </c>
      <c r="N19" s="54">
        <f>IF(O19=TRUE,1,0)</f>
        <v>1</v>
      </c>
      <c r="O19" s="55" t="b">
        <v>1</v>
      </c>
      <c r="P19" s="56"/>
      <c r="Q19" s="75" t="s">
        <v>36</v>
      </c>
    </row>
    <row r="20" spans="2:17" ht="21.75" customHeight="1">
      <c r="B20" s="70"/>
      <c r="C20" s="76"/>
      <c r="D20" s="40"/>
      <c r="E20" s="41"/>
      <c r="F20" s="42"/>
      <c r="G20" s="43"/>
      <c r="H20" s="44"/>
      <c r="I20" s="45"/>
      <c r="J20" s="45"/>
      <c r="K20" s="45"/>
      <c r="L20" s="46"/>
      <c r="M20" s="8"/>
      <c r="N20" s="47">
        <f>IF(AND(O19=TRUE,O20=TRUE),1,IF(AND(O19=FALSE,O20=TRUE),"Ｅ",0))</f>
        <v>0</v>
      </c>
      <c r="O20" s="48" t="b">
        <v>0</v>
      </c>
      <c r="P20" s="49"/>
      <c r="Q20" s="77" t="s">
        <v>37</v>
      </c>
    </row>
    <row r="21" spans="2:17" ht="21.75" customHeight="1">
      <c r="B21" s="70"/>
      <c r="C21" s="76"/>
      <c r="D21" s="40"/>
      <c r="E21" s="41"/>
      <c r="F21" s="42"/>
      <c r="G21" s="43"/>
      <c r="H21" s="51"/>
      <c r="I21" s="52"/>
      <c r="J21" s="52"/>
      <c r="K21" s="52"/>
      <c r="L21" s="53"/>
      <c r="M21" s="8"/>
      <c r="N21" s="54">
        <f>IF(O21=TRUE,1,0)</f>
        <v>1</v>
      </c>
      <c r="O21" s="55" t="b">
        <v>1</v>
      </c>
      <c r="P21" s="56"/>
      <c r="Q21" s="38" t="s">
        <v>38</v>
      </c>
    </row>
    <row r="22" spans="2:17" ht="21.75" customHeight="1">
      <c r="B22" s="70"/>
      <c r="C22" s="76"/>
      <c r="D22" s="40"/>
      <c r="E22" s="41"/>
      <c r="F22" s="59"/>
      <c r="G22" s="60"/>
      <c r="H22" s="61" t="s">
        <v>5</v>
      </c>
      <c r="I22" s="62"/>
      <c r="J22" s="63">
        <f>IF(AND(OR(N19=0,N19=1),OR(N20=0,N20=1),OR(N21=0,N21=1),OR(N22=0,N22=1)),(SUM(N19:N22)-2)/2,"ERR")</f>
        <v>0</v>
      </c>
      <c r="K22" s="63"/>
      <c r="L22" s="64"/>
      <c r="M22" s="65"/>
      <c r="N22" s="66">
        <f>IF(AND(O21=TRUE,O22=TRUE),1,IF(AND(O21=FALSE,O22=TRUE),"Ｅ",0))</f>
        <v>0</v>
      </c>
      <c r="O22" s="67" t="b">
        <v>0</v>
      </c>
      <c r="P22" s="68"/>
      <c r="Q22" s="79" t="s">
        <v>39</v>
      </c>
    </row>
    <row r="23" spans="2:17" ht="21.75" customHeight="1">
      <c r="B23" s="70"/>
      <c r="C23" s="76"/>
      <c r="D23" s="40"/>
      <c r="E23" s="41"/>
      <c r="F23" s="74" t="s">
        <v>40</v>
      </c>
      <c r="G23" s="43">
        <v>0.35</v>
      </c>
      <c r="H23" s="44" t="s">
        <v>41</v>
      </c>
      <c r="I23" s="45"/>
      <c r="J23" s="45"/>
      <c r="K23" s="45"/>
      <c r="L23" s="46"/>
      <c r="M23" s="8">
        <f>IF(AND(OR(N23=0,N23=1),OR(N24=0,N24=1),OR(N25=0,N25=1),OR(N26=0,N26=1)),G23*(SUM(N23:N26)-2)/2,"ERR")</f>
        <v>0</v>
      </c>
      <c r="N23" s="54">
        <f>IF(O23=TRUE,1,0)</f>
        <v>1</v>
      </c>
      <c r="O23" s="55" t="b">
        <v>1</v>
      </c>
      <c r="P23" s="56"/>
      <c r="Q23" s="75" t="s">
        <v>42</v>
      </c>
    </row>
    <row r="24" spans="2:17" ht="21.75" customHeight="1">
      <c r="B24" s="70"/>
      <c r="C24" s="76"/>
      <c r="D24" s="40"/>
      <c r="E24" s="41"/>
      <c r="F24" s="42"/>
      <c r="G24" s="43"/>
      <c r="H24" s="44"/>
      <c r="I24" s="45"/>
      <c r="J24" s="45"/>
      <c r="K24" s="45"/>
      <c r="L24" s="46"/>
      <c r="M24" s="8"/>
      <c r="N24" s="47">
        <f>IF(AND(O23=TRUE,O24=TRUE),1,IF(AND(O23=FALSE,O24=TRUE),"Ｅ",0))</f>
        <v>0</v>
      </c>
      <c r="O24" s="48" t="b">
        <v>0</v>
      </c>
      <c r="P24" s="49"/>
      <c r="Q24" s="77" t="s">
        <v>43</v>
      </c>
    </row>
    <row r="25" spans="2:17" ht="21.75" customHeight="1">
      <c r="B25" s="70"/>
      <c r="C25" s="76"/>
      <c r="D25" s="40"/>
      <c r="E25" s="41"/>
      <c r="F25" s="42"/>
      <c r="G25" s="43"/>
      <c r="H25" s="51"/>
      <c r="I25" s="52"/>
      <c r="J25" s="52"/>
      <c r="K25" s="52"/>
      <c r="L25" s="53"/>
      <c r="M25" s="8"/>
      <c r="N25" s="54">
        <f>IF(O25=TRUE,1,0)</f>
        <v>1</v>
      </c>
      <c r="O25" s="55" t="b">
        <v>1</v>
      </c>
      <c r="P25" s="56"/>
      <c r="Q25" s="38" t="s">
        <v>44</v>
      </c>
    </row>
    <row r="26" spans="2:17" ht="21.75" customHeight="1">
      <c r="B26" s="70"/>
      <c r="C26" s="80"/>
      <c r="D26" s="57"/>
      <c r="E26" s="58"/>
      <c r="F26" s="59"/>
      <c r="G26" s="60"/>
      <c r="H26" s="61" t="s">
        <v>5</v>
      </c>
      <c r="I26" s="62"/>
      <c r="J26" s="63">
        <f>IF(AND(OR(N23=0,N23=1),OR(N24=0,N24=1),OR(N25=0,N25=1),OR(N26=0,N26=1)),(SUM(N23:N26)-2)/2,"ERR")</f>
        <v>0</v>
      </c>
      <c r="K26" s="63"/>
      <c r="L26" s="64"/>
      <c r="M26" s="65"/>
      <c r="N26" s="66">
        <f>IF(AND(O25=TRUE,O26=TRUE),1,IF(AND(O25=FALSE,O26=TRUE),"Ｅ",0))</f>
        <v>0</v>
      </c>
      <c r="O26" s="67" t="b">
        <v>0</v>
      </c>
      <c r="P26" s="68"/>
      <c r="Q26" s="79" t="s">
        <v>45</v>
      </c>
    </row>
    <row r="27" spans="2:17" ht="21.75" customHeight="1">
      <c r="B27" s="70"/>
      <c r="C27" s="71" t="s">
        <v>46</v>
      </c>
      <c r="D27" s="72"/>
      <c r="E27" s="73"/>
      <c r="F27" s="42" t="s">
        <v>47</v>
      </c>
      <c r="G27" s="43">
        <v>0.35</v>
      </c>
      <c r="H27" s="44" t="s">
        <v>48</v>
      </c>
      <c r="I27" s="45"/>
      <c r="J27" s="45"/>
      <c r="K27" s="45"/>
      <c r="L27" s="46"/>
      <c r="M27" s="8">
        <f>IF(AND(OR(N27=0,N27=1),OR(N28=0,N28=1),OR(N29=0,N29=1),OR(N30=0,N30=1)),G27*(SUM(N27:N30)-2)/2,"ERR")</f>
        <v>0</v>
      </c>
      <c r="N27" s="54">
        <f>IF(O27=TRUE,1,0)</f>
        <v>1</v>
      </c>
      <c r="O27" s="55" t="b">
        <v>1</v>
      </c>
      <c r="P27" s="56"/>
      <c r="Q27" s="75" t="s">
        <v>49</v>
      </c>
    </row>
    <row r="28" spans="2:17" ht="21.75" customHeight="1">
      <c r="B28" s="70"/>
      <c r="C28" s="76"/>
      <c r="D28" s="40"/>
      <c r="E28" s="41"/>
      <c r="F28" s="42"/>
      <c r="G28" s="43"/>
      <c r="H28" s="44"/>
      <c r="I28" s="45"/>
      <c r="J28" s="45"/>
      <c r="K28" s="45"/>
      <c r="L28" s="46"/>
      <c r="M28" s="8"/>
      <c r="N28" s="47">
        <f>IF(AND(O27=TRUE,O28=TRUE),1,IF(AND(O27=FALSE,O28=TRUE),"Ｅ",0))</f>
        <v>0</v>
      </c>
      <c r="O28" s="48" t="b">
        <v>0</v>
      </c>
      <c r="P28" s="49"/>
      <c r="Q28" s="77" t="s">
        <v>50</v>
      </c>
    </row>
    <row r="29" spans="2:17" ht="21.75" customHeight="1">
      <c r="B29" s="70"/>
      <c r="C29" s="76"/>
      <c r="D29" s="40"/>
      <c r="E29" s="41"/>
      <c r="F29" s="42"/>
      <c r="G29" s="43"/>
      <c r="H29" s="51"/>
      <c r="I29" s="52"/>
      <c r="J29" s="52"/>
      <c r="K29" s="52"/>
      <c r="L29" s="53"/>
      <c r="M29" s="8"/>
      <c r="N29" s="54">
        <f>IF(O29=TRUE,1,0)</f>
        <v>1</v>
      </c>
      <c r="O29" s="55" t="b">
        <v>1</v>
      </c>
      <c r="P29" s="56"/>
      <c r="Q29" s="38" t="s">
        <v>51</v>
      </c>
    </row>
    <row r="30" spans="2:17" ht="21.75" customHeight="1">
      <c r="B30" s="70"/>
      <c r="C30" s="76"/>
      <c r="D30" s="40"/>
      <c r="E30" s="41"/>
      <c r="F30" s="59"/>
      <c r="G30" s="60"/>
      <c r="H30" s="61" t="s">
        <v>5</v>
      </c>
      <c r="I30" s="62"/>
      <c r="J30" s="63">
        <f>IF(AND(OR(N27=0,N27=1),OR(N28=0,N28=1),OR(N29=0,N29=1),OR(N30=0,N30=1)),(SUM(N27:N30)-2)/2,"ERR")</f>
        <v>0</v>
      </c>
      <c r="K30" s="63"/>
      <c r="L30" s="64"/>
      <c r="M30" s="65"/>
      <c r="N30" s="66">
        <f>IF(AND(O29=TRUE,O30=TRUE),1,IF(AND(O29=FALSE,O30=TRUE),"Ｅ",0))</f>
        <v>0</v>
      </c>
      <c r="O30" s="67" t="b">
        <v>0</v>
      </c>
      <c r="P30" s="68"/>
      <c r="Q30" s="79" t="s">
        <v>52</v>
      </c>
    </row>
    <row r="31" spans="2:17" ht="21.75" customHeight="1">
      <c r="B31" s="70"/>
      <c r="C31" s="76"/>
      <c r="D31" s="40"/>
      <c r="E31" s="41"/>
      <c r="F31" s="42" t="s">
        <v>28</v>
      </c>
      <c r="G31" s="43">
        <v>0.35</v>
      </c>
      <c r="H31" s="44" t="s">
        <v>29</v>
      </c>
      <c r="I31" s="45"/>
      <c r="J31" s="45"/>
      <c r="K31" s="45"/>
      <c r="L31" s="46"/>
      <c r="M31" s="8">
        <f>IF(AND(OR(N31=0,N31=1),OR(N32=0,N32=1),OR(N33=0,N33=1),OR(N34=0,N34=1)),G31*(SUM(N31:N34)-2)/2,"ERR")</f>
        <v>0</v>
      </c>
      <c r="N31" s="54">
        <f>IF(O31=TRUE,1,0)</f>
        <v>1</v>
      </c>
      <c r="O31" s="55" t="b">
        <v>1</v>
      </c>
      <c r="P31" s="56"/>
      <c r="Q31" s="75" t="s">
        <v>53</v>
      </c>
    </row>
    <row r="32" spans="2:17" ht="21.75" customHeight="1">
      <c r="B32" s="70"/>
      <c r="C32" s="76"/>
      <c r="D32" s="40"/>
      <c r="E32" s="41"/>
      <c r="F32" s="42"/>
      <c r="G32" s="43"/>
      <c r="H32" s="44"/>
      <c r="I32" s="45"/>
      <c r="J32" s="45"/>
      <c r="K32" s="45"/>
      <c r="L32" s="46"/>
      <c r="M32" s="8"/>
      <c r="N32" s="47">
        <f>IF(AND(O31=TRUE,O32=TRUE),1,IF(AND(O31=FALSE,O32=TRUE),"Ｅ",0))</f>
        <v>0</v>
      </c>
      <c r="O32" s="48" t="b">
        <v>0</v>
      </c>
      <c r="P32" s="49"/>
      <c r="Q32" s="77" t="s">
        <v>54</v>
      </c>
    </row>
    <row r="33" spans="2:17" ht="21.75" customHeight="1">
      <c r="B33" s="70"/>
      <c r="C33" s="76"/>
      <c r="D33" s="40"/>
      <c r="E33" s="41"/>
      <c r="F33" s="42"/>
      <c r="G33" s="43"/>
      <c r="H33" s="51"/>
      <c r="I33" s="52"/>
      <c r="J33" s="52"/>
      <c r="K33" s="52"/>
      <c r="L33" s="53"/>
      <c r="M33" s="8"/>
      <c r="N33" s="54">
        <f>IF(O33=TRUE,1,0)</f>
        <v>1</v>
      </c>
      <c r="O33" s="55" t="b">
        <v>1</v>
      </c>
      <c r="P33" s="56"/>
      <c r="Q33" s="38" t="s">
        <v>55</v>
      </c>
    </row>
    <row r="34" spans="2:17" ht="21.75" customHeight="1">
      <c r="B34" s="70"/>
      <c r="C34" s="76"/>
      <c r="D34" s="40"/>
      <c r="E34" s="41"/>
      <c r="F34" s="59"/>
      <c r="G34" s="60"/>
      <c r="H34" s="61" t="s">
        <v>5</v>
      </c>
      <c r="I34" s="62"/>
      <c r="J34" s="63">
        <f>IF(AND(OR(N31=0,N31=1),OR(N32=0,N32=1),OR(N33=0,N33=1),OR(N34=0,N34=1)),(SUM(N31:N34)-2)/2,"ERR")</f>
        <v>0</v>
      </c>
      <c r="K34" s="63"/>
      <c r="L34" s="64"/>
      <c r="M34" s="65"/>
      <c r="N34" s="66">
        <f>IF(AND(O33=TRUE,O34=TRUE),1,IF(AND(O33=FALSE,O34=TRUE),"Ｅ",0))</f>
        <v>0</v>
      </c>
      <c r="O34" s="67" t="b">
        <v>0</v>
      </c>
      <c r="P34" s="68"/>
      <c r="Q34" s="79" t="s">
        <v>33</v>
      </c>
    </row>
    <row r="35" spans="2:17" ht="21.75" customHeight="1">
      <c r="B35" s="70"/>
      <c r="C35" s="76"/>
      <c r="D35" s="40"/>
      <c r="E35" s="41"/>
      <c r="F35" s="74" t="s">
        <v>34</v>
      </c>
      <c r="G35" s="81">
        <v>0.35</v>
      </c>
      <c r="H35" s="44" t="s">
        <v>35</v>
      </c>
      <c r="I35" s="45"/>
      <c r="J35" s="45"/>
      <c r="K35" s="45"/>
      <c r="L35" s="46"/>
      <c r="M35" s="8">
        <f>IF(AND(OR(N35=0,N35=1),OR(N36=0,N36=1),OR(N37=0,N37=1),OR(N38=0,N38=1)),G35*(SUM(N35:N38)-2)/2,"ERR")</f>
        <v>0</v>
      </c>
      <c r="N35" s="54">
        <f>IF(O35=TRUE,1,0)</f>
        <v>1</v>
      </c>
      <c r="O35" s="55" t="b">
        <v>1</v>
      </c>
      <c r="P35" s="56"/>
      <c r="Q35" s="75" t="s">
        <v>36</v>
      </c>
    </row>
    <row r="36" spans="2:17" ht="21.75" customHeight="1">
      <c r="B36" s="70"/>
      <c r="C36" s="76"/>
      <c r="D36" s="40"/>
      <c r="E36" s="41"/>
      <c r="F36" s="42"/>
      <c r="G36" s="43"/>
      <c r="H36" s="44"/>
      <c r="I36" s="45"/>
      <c r="J36" s="45"/>
      <c r="K36" s="45"/>
      <c r="L36" s="46"/>
      <c r="M36" s="8"/>
      <c r="N36" s="47">
        <f>IF(AND(O35=TRUE,O36=TRUE),1,IF(AND(O35=FALSE,O36=TRUE),"Ｅ",0))</f>
        <v>0</v>
      </c>
      <c r="O36" s="48" t="b">
        <v>0</v>
      </c>
      <c r="P36" s="49"/>
      <c r="Q36" s="77" t="s">
        <v>56</v>
      </c>
    </row>
    <row r="37" spans="2:17" ht="21.75" customHeight="1">
      <c r="B37" s="70"/>
      <c r="C37" s="76"/>
      <c r="D37" s="40"/>
      <c r="E37" s="41"/>
      <c r="F37" s="42"/>
      <c r="G37" s="43"/>
      <c r="H37" s="51"/>
      <c r="I37" s="52"/>
      <c r="J37" s="52"/>
      <c r="K37" s="52"/>
      <c r="L37" s="53"/>
      <c r="M37" s="8"/>
      <c r="N37" s="54">
        <f>IF(O37=TRUE,1,0)</f>
        <v>1</v>
      </c>
      <c r="O37" s="55" t="b">
        <v>1</v>
      </c>
      <c r="P37" s="56"/>
      <c r="Q37" s="38" t="s">
        <v>57</v>
      </c>
    </row>
    <row r="38" spans="2:17" ht="21.75" customHeight="1">
      <c r="B38" s="70"/>
      <c r="C38" s="76"/>
      <c r="D38" s="40"/>
      <c r="E38" s="41"/>
      <c r="F38" s="59"/>
      <c r="G38" s="60"/>
      <c r="H38" s="61" t="s">
        <v>5</v>
      </c>
      <c r="I38" s="62"/>
      <c r="J38" s="63">
        <f>IF(AND(OR(N35=0,N35=1),OR(N36=0,N36=1),OR(N37=0,N37=1),OR(N38=0,N38=1)),(SUM(N35:N38)-2)/2,"ERR")</f>
        <v>0</v>
      </c>
      <c r="K38" s="63"/>
      <c r="L38" s="64"/>
      <c r="M38" s="65"/>
      <c r="N38" s="66">
        <f>IF(AND(O37=TRUE,O38=TRUE),1,IF(AND(O37=FALSE,O38=TRUE),"Ｅ",0))</f>
        <v>0</v>
      </c>
      <c r="O38" s="67" t="b">
        <v>0</v>
      </c>
      <c r="P38" s="68"/>
      <c r="Q38" s="79" t="s">
        <v>58</v>
      </c>
    </row>
    <row r="39" spans="2:17" ht="21.75" customHeight="1">
      <c r="B39" s="70"/>
      <c r="C39" s="76"/>
      <c r="D39" s="40"/>
      <c r="E39" s="41"/>
      <c r="F39" s="74" t="s">
        <v>40</v>
      </c>
      <c r="G39" s="81">
        <v>0.35</v>
      </c>
      <c r="H39" s="44" t="s">
        <v>41</v>
      </c>
      <c r="I39" s="45"/>
      <c r="J39" s="45"/>
      <c r="K39" s="45"/>
      <c r="L39" s="46"/>
      <c r="M39" s="8">
        <f>IF(AND(OR(N39=0,N39=1),OR(N40=0,N40=1),OR(N41=0,N41=1),OR(N42=0,N42=1)),G39*(SUM(N39:N42)-2)/2,"ERR")</f>
        <v>0</v>
      </c>
      <c r="N39" s="54">
        <f>IF(O39=TRUE,1,0)</f>
        <v>1</v>
      </c>
      <c r="O39" s="55" t="b">
        <v>1</v>
      </c>
      <c r="P39" s="56"/>
      <c r="Q39" s="75" t="s">
        <v>59</v>
      </c>
    </row>
    <row r="40" spans="2:17" ht="21.75" customHeight="1">
      <c r="B40" s="70"/>
      <c r="C40" s="76"/>
      <c r="D40" s="40"/>
      <c r="E40" s="41"/>
      <c r="F40" s="42"/>
      <c r="G40" s="43"/>
      <c r="H40" s="44"/>
      <c r="I40" s="45"/>
      <c r="J40" s="45"/>
      <c r="K40" s="45"/>
      <c r="L40" s="46"/>
      <c r="M40" s="8"/>
      <c r="N40" s="47">
        <f>IF(AND(O39=TRUE,O40=TRUE),1,IF(AND(O39=FALSE,O40=TRUE),"Ｅ",0))</f>
        <v>0</v>
      </c>
      <c r="O40" s="48" t="b">
        <v>0</v>
      </c>
      <c r="P40" s="49"/>
      <c r="Q40" s="77" t="s">
        <v>43</v>
      </c>
    </row>
    <row r="41" spans="2:17" ht="21.75" customHeight="1">
      <c r="B41" s="70"/>
      <c r="C41" s="76"/>
      <c r="D41" s="40"/>
      <c r="E41" s="41"/>
      <c r="F41" s="42"/>
      <c r="G41" s="43"/>
      <c r="H41" s="51"/>
      <c r="I41" s="52"/>
      <c r="J41" s="52"/>
      <c r="K41" s="52"/>
      <c r="L41" s="53"/>
      <c r="M41" s="8"/>
      <c r="N41" s="54">
        <f>IF(O41=TRUE,1,0)</f>
        <v>1</v>
      </c>
      <c r="O41" s="55" t="b">
        <v>1</v>
      </c>
      <c r="P41" s="56"/>
      <c r="Q41" s="38" t="s">
        <v>44</v>
      </c>
    </row>
    <row r="42" spans="2:17" ht="21.75" customHeight="1">
      <c r="B42" s="70"/>
      <c r="C42" s="80"/>
      <c r="D42" s="57"/>
      <c r="E42" s="58"/>
      <c r="F42" s="59"/>
      <c r="G42" s="60"/>
      <c r="H42" s="61" t="s">
        <v>5</v>
      </c>
      <c r="I42" s="62"/>
      <c r="J42" s="63">
        <f>IF(AND(OR(N39=0,N39=1),OR(N40=0,N40=1),OR(N41=0,N41=1),OR(N42=0,N42=1)),(SUM(N39:N42)-2)/2,"ERR")</f>
        <v>0</v>
      </c>
      <c r="K42" s="63"/>
      <c r="L42" s="64"/>
      <c r="M42" s="65"/>
      <c r="N42" s="66">
        <f>IF(AND(O41=TRUE,O42=TRUE),1,IF(AND(O41=FALSE,O42=TRUE),"Ｅ",0))</f>
        <v>0</v>
      </c>
      <c r="O42" s="67" t="b">
        <v>0</v>
      </c>
      <c r="P42" s="68"/>
      <c r="Q42" s="79" t="s">
        <v>45</v>
      </c>
    </row>
    <row r="43" spans="2:17" ht="13.5" customHeight="1" thickBot="1">
      <c r="B43" s="82"/>
      <c r="C43" s="83" t="s">
        <v>60</v>
      </c>
      <c r="D43" s="84"/>
      <c r="E43" s="84"/>
      <c r="F43" s="85"/>
      <c r="G43" s="86">
        <f>SUM(G7:G42)</f>
        <v>3.5000000000000004</v>
      </c>
      <c r="H43" s="87"/>
      <c r="I43" s="88">
        <f>IF(G43=0,"-",M43/G43*100)</f>
        <v>0</v>
      </c>
      <c r="J43" s="87" t="s">
        <v>61</v>
      </c>
      <c r="K43" s="87" t="s">
        <v>62</v>
      </c>
      <c r="L43" s="89"/>
      <c r="M43" s="90">
        <f>SUM(M7:M42)</f>
        <v>0</v>
      </c>
      <c r="N43" s="91"/>
      <c r="O43" s="91"/>
      <c r="P43" s="92"/>
      <c r="Q43" s="93"/>
    </row>
    <row r="44" spans="2:17" ht="21.75" customHeight="1">
      <c r="B44" s="27" t="s">
        <v>63</v>
      </c>
      <c r="C44" s="94" t="s">
        <v>64</v>
      </c>
      <c r="D44" s="28"/>
      <c r="E44" s="29"/>
      <c r="F44" s="30" t="s">
        <v>65</v>
      </c>
      <c r="G44" s="81">
        <v>1.4</v>
      </c>
      <c r="H44" s="44" t="s">
        <v>16</v>
      </c>
      <c r="I44" s="45"/>
      <c r="J44" s="45"/>
      <c r="K44" s="45"/>
      <c r="L44" s="46"/>
      <c r="M44" s="8">
        <f>IF(AND(OR(N44=0,N44=1),OR(N45=0,N45=1),OR(N46=0,N46=1),OR(N47=0,N47=1)),G44*(SUM(N44:N47)-2)/2,"ERR")</f>
        <v>0</v>
      </c>
      <c r="N44" s="35">
        <f>IF(O44=TRUE,1,0)</f>
        <v>1</v>
      </c>
      <c r="O44" s="36" t="b">
        <v>1</v>
      </c>
      <c r="P44" s="37"/>
      <c r="Q44" s="38" t="s">
        <v>66</v>
      </c>
    </row>
    <row r="45" spans="2:17" ht="21.75" customHeight="1">
      <c r="B45" s="39"/>
      <c r="C45" s="76"/>
      <c r="D45" s="40"/>
      <c r="E45" s="41"/>
      <c r="F45" s="42"/>
      <c r="G45" s="43"/>
      <c r="H45" s="44"/>
      <c r="I45" s="45"/>
      <c r="J45" s="45"/>
      <c r="K45" s="45"/>
      <c r="L45" s="46"/>
      <c r="M45" s="8"/>
      <c r="N45" s="47">
        <f>IF(AND(O44=TRUE,O45=TRUE),1,IF(AND(O44=FALSE,O45=TRUE),"Ｅ",0))</f>
        <v>0</v>
      </c>
      <c r="O45" s="48" t="b">
        <v>0</v>
      </c>
      <c r="P45" s="49"/>
      <c r="Q45" s="77" t="s">
        <v>67</v>
      </c>
    </row>
    <row r="46" spans="2:17" ht="21.75" customHeight="1">
      <c r="B46" s="39"/>
      <c r="C46" s="76"/>
      <c r="D46" s="40"/>
      <c r="E46" s="41"/>
      <c r="F46" s="42"/>
      <c r="G46" s="43"/>
      <c r="H46" s="51"/>
      <c r="I46" s="52"/>
      <c r="J46" s="52"/>
      <c r="K46" s="52"/>
      <c r="L46" s="53"/>
      <c r="M46" s="8"/>
      <c r="N46" s="54">
        <f>IF(O46=TRUE,1,0)</f>
        <v>1</v>
      </c>
      <c r="O46" s="55" t="b">
        <v>1</v>
      </c>
      <c r="P46" s="56"/>
      <c r="Q46" s="38" t="s">
        <v>68</v>
      </c>
    </row>
    <row r="47" spans="2:17" ht="21.75" customHeight="1">
      <c r="B47" s="39"/>
      <c r="C47" s="76"/>
      <c r="D47" s="40"/>
      <c r="E47" s="41"/>
      <c r="F47" s="59"/>
      <c r="G47" s="60"/>
      <c r="H47" s="61" t="s">
        <v>5</v>
      </c>
      <c r="I47" s="62"/>
      <c r="J47" s="63">
        <f>IF(AND(OR(N44=0,N44=1),OR(N45=0,N45=1),OR(N46=0,N46=1),OR(N47=0,N47=1)),(SUM(N44:N47)-2)/2,"ERR")</f>
        <v>0</v>
      </c>
      <c r="K47" s="63"/>
      <c r="L47" s="64"/>
      <c r="M47" s="65"/>
      <c r="N47" s="66">
        <f>IF(AND(O46=TRUE,O47=TRUE),1,IF(AND(O46=FALSE,O47=TRUE),"Ｅ",0))</f>
        <v>0</v>
      </c>
      <c r="O47" s="67" t="b">
        <v>0</v>
      </c>
      <c r="P47" s="68"/>
      <c r="Q47" s="79" t="s">
        <v>69</v>
      </c>
    </row>
    <row r="48" spans="2:17" ht="21.75" customHeight="1">
      <c r="B48" s="39"/>
      <c r="C48" s="95"/>
      <c r="D48" s="96"/>
      <c r="E48" s="97"/>
      <c r="F48" s="42" t="s">
        <v>70</v>
      </c>
      <c r="G48" s="81">
        <v>1.4</v>
      </c>
      <c r="H48" s="44" t="s">
        <v>71</v>
      </c>
      <c r="I48" s="45"/>
      <c r="J48" s="45"/>
      <c r="K48" s="45"/>
      <c r="L48" s="46"/>
      <c r="M48" s="8">
        <f>IF(AND(OR(N48=0,N48=1),OR(N49=0,N49=1),OR(N50=0,N50=1),OR(N51=0,N51=1)),G48*(SUM(N48:N51)-2)/2,"ERR")</f>
        <v>0</v>
      </c>
      <c r="N48" s="54">
        <f>IF(O48=TRUE,1,0)</f>
        <v>1</v>
      </c>
      <c r="O48" s="55" t="b">
        <v>1</v>
      </c>
      <c r="P48" s="56"/>
      <c r="Q48" s="75" t="s">
        <v>72</v>
      </c>
    </row>
    <row r="49" spans="2:17" ht="21.75" customHeight="1">
      <c r="B49" s="39"/>
      <c r="C49" s="95"/>
      <c r="D49" s="96"/>
      <c r="E49" s="97"/>
      <c r="F49" s="42"/>
      <c r="G49" s="43"/>
      <c r="H49" s="44"/>
      <c r="I49" s="45"/>
      <c r="J49" s="45"/>
      <c r="K49" s="45"/>
      <c r="L49" s="46"/>
      <c r="M49" s="8"/>
      <c r="N49" s="47">
        <f>IF(AND(O48=TRUE,O49=TRUE),1,IF(AND(O48=FALSE,O49=TRUE),"Ｅ",0))</f>
        <v>0</v>
      </c>
      <c r="O49" s="48" t="b">
        <v>0</v>
      </c>
      <c r="P49" s="49"/>
      <c r="Q49" s="77" t="s">
        <v>73</v>
      </c>
    </row>
    <row r="50" spans="2:17" ht="21.75" customHeight="1">
      <c r="B50" s="39"/>
      <c r="C50" s="95"/>
      <c r="D50" s="96"/>
      <c r="E50" s="97"/>
      <c r="F50" s="42"/>
      <c r="G50" s="43"/>
      <c r="H50" s="51"/>
      <c r="I50" s="52"/>
      <c r="J50" s="52"/>
      <c r="K50" s="52"/>
      <c r="L50" s="53"/>
      <c r="M50" s="8"/>
      <c r="N50" s="54">
        <f>IF(O50=TRUE,1,0)</f>
        <v>1</v>
      </c>
      <c r="O50" s="55" t="b">
        <v>1</v>
      </c>
      <c r="P50" s="56"/>
      <c r="Q50" s="38" t="s">
        <v>74</v>
      </c>
    </row>
    <row r="51" spans="2:17" ht="21.75" customHeight="1">
      <c r="B51" s="39"/>
      <c r="C51" s="98"/>
      <c r="D51" s="99"/>
      <c r="E51" s="100"/>
      <c r="F51" s="59"/>
      <c r="G51" s="60"/>
      <c r="H51" s="61" t="s">
        <v>5</v>
      </c>
      <c r="I51" s="62"/>
      <c r="J51" s="63">
        <f>IF(AND(OR(N48=0,N48=1),OR(N49=0,N49=1),OR(N50=0,N50=1),OR(N51=0,N51=1)),(SUM(N48:N51)-2)/2,"ERR")</f>
        <v>0</v>
      </c>
      <c r="K51" s="63"/>
      <c r="L51" s="64"/>
      <c r="M51" s="65"/>
      <c r="N51" s="66">
        <f>IF(AND(O50=TRUE,O51=TRUE),1,IF(AND(O50=FALSE,O51=TRUE),"Ｅ",0))</f>
        <v>0</v>
      </c>
      <c r="O51" s="67" t="b">
        <v>0</v>
      </c>
      <c r="P51" s="68"/>
      <c r="Q51" s="79" t="s">
        <v>75</v>
      </c>
    </row>
    <row r="52" spans="2:17" ht="21.75" customHeight="1">
      <c r="B52" s="39"/>
      <c r="C52" s="71" t="s">
        <v>76</v>
      </c>
      <c r="D52" s="72"/>
      <c r="E52" s="73"/>
      <c r="F52" s="74" t="s">
        <v>77</v>
      </c>
      <c r="G52" s="81">
        <v>1</v>
      </c>
      <c r="H52" s="44" t="s">
        <v>78</v>
      </c>
      <c r="I52" s="45"/>
      <c r="J52" s="45"/>
      <c r="K52" s="45"/>
      <c r="L52" s="46"/>
      <c r="M52" s="8">
        <f>IF(AND(OR(N52=0,N52=1),OR(N53=0,N53=1),OR(N54=0,N54=1),OR(N55=0,N55=1)),G52*(SUM(N52:N55)-2)/2,"ERR")</f>
        <v>0</v>
      </c>
      <c r="N52" s="54">
        <f>IF(O52=TRUE,1,0)</f>
        <v>1</v>
      </c>
      <c r="O52" s="55" t="b">
        <v>1</v>
      </c>
      <c r="P52" s="56"/>
      <c r="Q52" s="75" t="s">
        <v>79</v>
      </c>
    </row>
    <row r="53" spans="2:17" ht="21.75" customHeight="1">
      <c r="B53" s="39"/>
      <c r="C53" s="76"/>
      <c r="D53" s="40"/>
      <c r="E53" s="41"/>
      <c r="F53" s="42"/>
      <c r="G53" s="43"/>
      <c r="H53" s="44"/>
      <c r="I53" s="45"/>
      <c r="J53" s="45"/>
      <c r="K53" s="45"/>
      <c r="L53" s="46"/>
      <c r="M53" s="8"/>
      <c r="N53" s="47">
        <f>IF(AND(O52=TRUE,O53=TRUE),1,IF(AND(O52=FALSE,O53=TRUE),"Ｅ",0))</f>
        <v>0</v>
      </c>
      <c r="O53" s="48" t="b">
        <v>0</v>
      </c>
      <c r="P53" s="49"/>
      <c r="Q53" s="77" t="s">
        <v>80</v>
      </c>
    </row>
    <row r="54" spans="2:17" ht="21.75" customHeight="1">
      <c r="B54" s="39"/>
      <c r="C54" s="76"/>
      <c r="D54" s="40"/>
      <c r="E54" s="41"/>
      <c r="F54" s="42"/>
      <c r="G54" s="43"/>
      <c r="H54" s="51"/>
      <c r="I54" s="52"/>
      <c r="J54" s="52"/>
      <c r="K54" s="52"/>
      <c r="L54" s="53"/>
      <c r="M54" s="8"/>
      <c r="N54" s="54">
        <f>IF(O54=TRUE,1,0)</f>
        <v>1</v>
      </c>
      <c r="O54" s="55" t="b">
        <v>1</v>
      </c>
      <c r="P54" s="56"/>
      <c r="Q54" s="38" t="s">
        <v>81</v>
      </c>
    </row>
    <row r="55" spans="2:17" ht="21.75" customHeight="1">
      <c r="B55" s="39"/>
      <c r="C55" s="76"/>
      <c r="D55" s="40"/>
      <c r="E55" s="41"/>
      <c r="F55" s="59"/>
      <c r="G55" s="60"/>
      <c r="H55" s="61" t="s">
        <v>5</v>
      </c>
      <c r="I55" s="62"/>
      <c r="J55" s="63">
        <f>IF(AND(OR(N52=0,N52=1),OR(N53=0,N53=1),OR(N54=0,N54=1),OR(N55=0,N55=1)),(SUM(N52:N55)-2)/2,"ERR")</f>
        <v>0</v>
      </c>
      <c r="K55" s="63"/>
      <c r="L55" s="64"/>
      <c r="M55" s="65"/>
      <c r="N55" s="66">
        <f>IF(AND(O54=TRUE,O55=TRUE),1,IF(AND(O54=FALSE,O55=TRUE),"Ｅ",0))</f>
        <v>0</v>
      </c>
      <c r="O55" s="67" t="b">
        <v>0</v>
      </c>
      <c r="P55" s="68"/>
      <c r="Q55" s="79" t="s">
        <v>82</v>
      </c>
    </row>
    <row r="56" spans="2:17" ht="21.75" customHeight="1">
      <c r="B56" s="39"/>
      <c r="C56" s="76"/>
      <c r="D56" s="40"/>
      <c r="E56" s="41"/>
      <c r="F56" s="74" t="s">
        <v>83</v>
      </c>
      <c r="G56" s="81">
        <v>1</v>
      </c>
      <c r="H56" s="44" t="s">
        <v>84</v>
      </c>
      <c r="I56" s="45"/>
      <c r="J56" s="45"/>
      <c r="K56" s="45"/>
      <c r="L56" s="46"/>
      <c r="M56" s="8">
        <f>IF(AND(OR(N56=0,N56=1),OR(N57=0,N57=1),OR(N58=0,N58=1),OR(N59=0,N59=1)),G56*(SUM(N56:N59)-2)/2,"ERR")</f>
        <v>0</v>
      </c>
      <c r="N56" s="54">
        <f>IF(O56=TRUE,1,0)</f>
        <v>1</v>
      </c>
      <c r="O56" s="55" t="b">
        <v>1</v>
      </c>
      <c r="P56" s="56"/>
      <c r="Q56" s="75" t="s">
        <v>85</v>
      </c>
    </row>
    <row r="57" spans="2:17" ht="21.75" customHeight="1">
      <c r="B57" s="39"/>
      <c r="C57" s="76"/>
      <c r="D57" s="40"/>
      <c r="E57" s="41"/>
      <c r="F57" s="42"/>
      <c r="G57" s="43"/>
      <c r="H57" s="44"/>
      <c r="I57" s="45"/>
      <c r="J57" s="45"/>
      <c r="K57" s="45"/>
      <c r="L57" s="46"/>
      <c r="M57" s="8"/>
      <c r="N57" s="47">
        <f>IF(AND(O56=TRUE,O57=TRUE),1,IF(AND(O56=FALSE,O57=TRUE),"Ｅ",0))</f>
        <v>0</v>
      </c>
      <c r="O57" s="48" t="b">
        <v>0</v>
      </c>
      <c r="P57" s="49"/>
      <c r="Q57" s="77" t="s">
        <v>86</v>
      </c>
    </row>
    <row r="58" spans="2:17" ht="21.75" customHeight="1">
      <c r="B58" s="39"/>
      <c r="C58" s="76"/>
      <c r="D58" s="40"/>
      <c r="E58" s="41"/>
      <c r="F58" s="42"/>
      <c r="G58" s="43"/>
      <c r="H58" s="51"/>
      <c r="I58" s="52"/>
      <c r="J58" s="52"/>
      <c r="K58" s="52"/>
      <c r="L58" s="53"/>
      <c r="M58" s="8"/>
      <c r="N58" s="54">
        <f>IF(O58=TRUE,1,0)</f>
        <v>1</v>
      </c>
      <c r="O58" s="55" t="b">
        <v>1</v>
      </c>
      <c r="P58" s="56"/>
      <c r="Q58" s="38" t="s">
        <v>87</v>
      </c>
    </row>
    <row r="59" spans="2:17" ht="21.75" customHeight="1" thickBot="1">
      <c r="B59" s="39"/>
      <c r="C59" s="76"/>
      <c r="D59" s="40"/>
      <c r="E59" s="41"/>
      <c r="F59" s="59"/>
      <c r="G59" s="60"/>
      <c r="H59" s="61" t="s">
        <v>5</v>
      </c>
      <c r="I59" s="62"/>
      <c r="J59" s="63">
        <f>IF(AND(OR(N56=0,N56=1),OR(N57=0,N57=1),OR(N58=0,N58=1),OR(N59=0,N59=1)),(SUM(N56:N59)-2)/2,"ERR")</f>
        <v>0</v>
      </c>
      <c r="K59" s="63"/>
      <c r="L59" s="64"/>
      <c r="M59" s="65"/>
      <c r="N59" s="66">
        <f>IF(AND(O58=TRUE,O59=TRUE),1,IF(AND(O58=FALSE,O59=TRUE),"Ｅ",0))</f>
        <v>0</v>
      </c>
      <c r="O59" s="67" t="b">
        <v>0</v>
      </c>
      <c r="P59" s="68"/>
      <c r="Q59" s="79" t="s">
        <v>88</v>
      </c>
    </row>
    <row r="60" spans="2:24" ht="21.75" customHeight="1" thickBot="1">
      <c r="B60" s="39"/>
      <c r="C60" s="76"/>
      <c r="D60" s="40"/>
      <c r="E60" s="41"/>
      <c r="F60" s="101" t="s">
        <v>89</v>
      </c>
      <c r="G60" s="102"/>
      <c r="H60" s="102"/>
      <c r="I60" s="103"/>
      <c r="J60" s="103"/>
      <c r="K60" s="103"/>
      <c r="L60" s="103"/>
      <c r="M60" s="104"/>
      <c r="N60" s="104">
        <f>IF(P60="■",1,0)</f>
        <v>1</v>
      </c>
      <c r="O60" s="105"/>
      <c r="P60" s="106" t="str">
        <f>IF(S60=2,"■","□")</f>
        <v>■</v>
      </c>
      <c r="Q60" s="107" t="s">
        <v>90</v>
      </c>
      <c r="S60" s="158">
        <v>2</v>
      </c>
      <c r="T60" s="1" t="s">
        <v>148</v>
      </c>
      <c r="X60" s="1" t="s">
        <v>149</v>
      </c>
    </row>
    <row r="61" spans="2:17" ht="21.75" customHeight="1">
      <c r="B61" s="39"/>
      <c r="C61" s="76"/>
      <c r="D61" s="40"/>
      <c r="E61" s="41"/>
      <c r="F61" s="108"/>
      <c r="G61" s="43" t="str">
        <f>IF(N60=1,"－",1)</f>
        <v>－</v>
      </c>
      <c r="H61" s="44" t="s">
        <v>91</v>
      </c>
      <c r="I61" s="45"/>
      <c r="J61" s="45"/>
      <c r="K61" s="45"/>
      <c r="L61" s="46"/>
      <c r="M61" s="8" t="str">
        <f>IF(N60=1,"－",IF(AND(OR(N61=0,N61=1),OR(N62=0,N62=1),OR(N63=0,N63=1),OR(N64=0,N64=1)),G61*(SUM(N61:N64)-2)/2,"ERR"))</f>
        <v>－</v>
      </c>
      <c r="N61" s="54">
        <f>IF(O61=TRUE,1,0)</f>
        <v>1</v>
      </c>
      <c r="O61" s="55" t="b">
        <v>1</v>
      </c>
      <c r="P61" s="56"/>
      <c r="Q61" s="75" t="s">
        <v>92</v>
      </c>
    </row>
    <row r="62" spans="2:17" ht="21.75" customHeight="1">
      <c r="B62" s="39"/>
      <c r="C62" s="76"/>
      <c r="D62" s="40"/>
      <c r="E62" s="41"/>
      <c r="F62" s="108"/>
      <c r="G62" s="43"/>
      <c r="H62" s="44"/>
      <c r="I62" s="45"/>
      <c r="J62" s="45"/>
      <c r="K62" s="45"/>
      <c r="L62" s="46"/>
      <c r="M62" s="8"/>
      <c r="N62" s="47">
        <f>IF(AND(O61=TRUE,O62=TRUE),1,IF(AND(O61=FALSE,O62=TRUE),"Ｅ",0))</f>
        <v>0</v>
      </c>
      <c r="O62" s="48" t="b">
        <v>0</v>
      </c>
      <c r="P62" s="49"/>
      <c r="Q62" s="109" t="s">
        <v>93</v>
      </c>
    </row>
    <row r="63" spans="2:17" ht="21.75" customHeight="1">
      <c r="B63" s="39"/>
      <c r="C63" s="76"/>
      <c r="D63" s="40"/>
      <c r="E63" s="41"/>
      <c r="F63" s="108"/>
      <c r="G63" s="43"/>
      <c r="H63" s="51"/>
      <c r="I63" s="52"/>
      <c r="J63" s="52"/>
      <c r="K63" s="52"/>
      <c r="L63" s="53"/>
      <c r="M63" s="8"/>
      <c r="N63" s="54">
        <f>IF(O63=TRUE,1,0)</f>
        <v>1</v>
      </c>
      <c r="O63" s="55" t="b">
        <v>1</v>
      </c>
      <c r="P63" s="56"/>
      <c r="Q63" s="38" t="s">
        <v>94</v>
      </c>
    </row>
    <row r="64" spans="2:17" ht="21.75" customHeight="1">
      <c r="B64" s="110"/>
      <c r="C64" s="80"/>
      <c r="D64" s="57"/>
      <c r="E64" s="58"/>
      <c r="F64" s="111"/>
      <c r="G64" s="60"/>
      <c r="H64" s="61" t="s">
        <v>5</v>
      </c>
      <c r="I64" s="62"/>
      <c r="J64" s="63">
        <f>IF(AND(OR(N61=0,N61=1),OR(N62=0,N62=1),OR(N63=0,N63=1),OR(N64=0,N64=1)),(SUM(N61:N64)-2)/2,"ERR")</f>
        <v>0</v>
      </c>
      <c r="K64" s="63"/>
      <c r="L64" s="64"/>
      <c r="M64" s="65"/>
      <c r="N64" s="66">
        <f>IF(AND(O63=TRUE,O64=TRUE),1,IF(AND(O63=FALSE,O64=TRUE),"Ｅ",0))</f>
        <v>0</v>
      </c>
      <c r="O64" s="67" t="b">
        <v>0</v>
      </c>
      <c r="P64" s="68"/>
      <c r="Q64" s="79" t="s">
        <v>95</v>
      </c>
    </row>
    <row r="65" spans="2:17" ht="21.75" customHeight="1">
      <c r="B65" s="39" t="s">
        <v>63</v>
      </c>
      <c r="C65" s="71" t="s">
        <v>96</v>
      </c>
      <c r="D65" s="72"/>
      <c r="E65" s="73"/>
      <c r="F65" s="74" t="s">
        <v>97</v>
      </c>
      <c r="G65" s="81">
        <v>1.05</v>
      </c>
      <c r="H65" s="44" t="s">
        <v>98</v>
      </c>
      <c r="I65" s="45"/>
      <c r="J65" s="45"/>
      <c r="K65" s="45"/>
      <c r="L65" s="46"/>
      <c r="M65" s="8">
        <f>IF(AND(OR(N65=0,N65=1),OR(N66=0,N66=1),OR(N67=0,N67=1),OR(N68=0,N68=1)),G65*(SUM(N65:N68)-2)/2,"ERR")</f>
        <v>0</v>
      </c>
      <c r="N65" s="54">
        <f>IF(O65=TRUE,1,0)</f>
        <v>1</v>
      </c>
      <c r="O65" s="55" t="b">
        <v>1</v>
      </c>
      <c r="P65" s="56"/>
      <c r="Q65" s="75" t="s">
        <v>99</v>
      </c>
    </row>
    <row r="66" spans="2:17" ht="21.75" customHeight="1">
      <c r="B66" s="39"/>
      <c r="C66" s="76"/>
      <c r="D66" s="40"/>
      <c r="E66" s="41"/>
      <c r="F66" s="42"/>
      <c r="G66" s="43"/>
      <c r="H66" s="44"/>
      <c r="I66" s="45"/>
      <c r="J66" s="45"/>
      <c r="K66" s="45"/>
      <c r="L66" s="46"/>
      <c r="M66" s="8"/>
      <c r="N66" s="47">
        <f>IF(AND(O65=TRUE,O66=TRUE),1,IF(AND(O65=FALSE,O66=TRUE),"Ｅ",0))</f>
        <v>0</v>
      </c>
      <c r="O66" s="48" t="b">
        <v>0</v>
      </c>
      <c r="P66" s="49"/>
      <c r="Q66" s="77" t="s">
        <v>100</v>
      </c>
    </row>
    <row r="67" spans="2:17" ht="21.75" customHeight="1">
      <c r="B67" s="39"/>
      <c r="C67" s="76"/>
      <c r="D67" s="40"/>
      <c r="E67" s="41"/>
      <c r="F67" s="42"/>
      <c r="G67" s="43"/>
      <c r="H67" s="51"/>
      <c r="I67" s="52"/>
      <c r="J67" s="52"/>
      <c r="K67" s="52"/>
      <c r="L67" s="53"/>
      <c r="M67" s="8"/>
      <c r="N67" s="54">
        <f>IF(O67=TRUE,1,0)</f>
        <v>1</v>
      </c>
      <c r="O67" s="55" t="b">
        <v>1</v>
      </c>
      <c r="P67" s="56"/>
      <c r="Q67" s="38" t="s">
        <v>101</v>
      </c>
    </row>
    <row r="68" spans="2:17" ht="21.75" customHeight="1">
      <c r="B68" s="39"/>
      <c r="C68" s="76"/>
      <c r="D68" s="40"/>
      <c r="E68" s="41"/>
      <c r="F68" s="59"/>
      <c r="G68" s="60"/>
      <c r="H68" s="61" t="s">
        <v>5</v>
      </c>
      <c r="I68" s="62"/>
      <c r="J68" s="63">
        <f>IF(AND(OR(N65=0,N65=1),OR(N66=0,N66=1),OR(N67=0,N67=1),OR(N68=0,N68=1)),(SUM(N65:N68)-2)/2,"ERR")</f>
        <v>0</v>
      </c>
      <c r="K68" s="63"/>
      <c r="L68" s="64"/>
      <c r="M68" s="65"/>
      <c r="N68" s="66">
        <f>IF(AND(O67=TRUE,O68=TRUE),1,IF(AND(O67=FALSE,O68=TRUE),"Ｅ",0))</f>
        <v>0</v>
      </c>
      <c r="O68" s="67" t="b">
        <v>0</v>
      </c>
      <c r="P68" s="68"/>
      <c r="Q68" s="79" t="s">
        <v>102</v>
      </c>
    </row>
    <row r="69" spans="2:17" ht="21.75" customHeight="1">
      <c r="B69" s="39"/>
      <c r="C69" s="76"/>
      <c r="D69" s="40"/>
      <c r="E69" s="41"/>
      <c r="F69" s="74" t="s">
        <v>103</v>
      </c>
      <c r="G69" s="81">
        <v>1.05</v>
      </c>
      <c r="H69" s="44" t="s">
        <v>84</v>
      </c>
      <c r="I69" s="45"/>
      <c r="J69" s="45"/>
      <c r="K69" s="45"/>
      <c r="L69" s="46"/>
      <c r="M69" s="8">
        <f>IF(AND(OR(N69=0,N69=1),OR(N70=0,N70=1),OR(N71=0,N71=1),OR(N72=0,N72=1)),G69*(SUM(N69:N72)-2)/2,"ERR")</f>
        <v>0</v>
      </c>
      <c r="N69" s="54">
        <f>IF(O69=TRUE,1,0)</f>
        <v>1</v>
      </c>
      <c r="O69" s="55" t="b">
        <v>1</v>
      </c>
      <c r="P69" s="56"/>
      <c r="Q69" s="75" t="s">
        <v>104</v>
      </c>
    </row>
    <row r="70" spans="2:17" ht="21.75" customHeight="1">
      <c r="B70" s="39"/>
      <c r="C70" s="76"/>
      <c r="D70" s="40"/>
      <c r="E70" s="41"/>
      <c r="F70" s="42"/>
      <c r="G70" s="43"/>
      <c r="H70" s="44"/>
      <c r="I70" s="45"/>
      <c r="J70" s="45"/>
      <c r="K70" s="45"/>
      <c r="L70" s="46"/>
      <c r="M70" s="8"/>
      <c r="N70" s="47">
        <f>IF(AND(O69=TRUE,O70=TRUE),1,IF(AND(O69=FALSE,O70=TRUE),"Ｅ",0))</f>
        <v>0</v>
      </c>
      <c r="O70" s="48" t="b">
        <v>0</v>
      </c>
      <c r="P70" s="49"/>
      <c r="Q70" s="77" t="s">
        <v>105</v>
      </c>
    </row>
    <row r="71" spans="2:17" ht="21.75" customHeight="1">
      <c r="B71" s="39"/>
      <c r="C71" s="76"/>
      <c r="D71" s="40"/>
      <c r="E71" s="41"/>
      <c r="F71" s="42"/>
      <c r="G71" s="43"/>
      <c r="H71" s="51"/>
      <c r="I71" s="52"/>
      <c r="J71" s="52"/>
      <c r="K71" s="52"/>
      <c r="L71" s="53"/>
      <c r="M71" s="8"/>
      <c r="N71" s="54">
        <f>IF(O71=TRUE,1,0)</f>
        <v>1</v>
      </c>
      <c r="O71" s="55" t="b">
        <v>1</v>
      </c>
      <c r="P71" s="56"/>
      <c r="Q71" s="38" t="s">
        <v>106</v>
      </c>
    </row>
    <row r="72" spans="2:17" ht="21.75" customHeight="1">
      <c r="B72" s="39"/>
      <c r="C72" s="76"/>
      <c r="D72" s="40"/>
      <c r="E72" s="41"/>
      <c r="F72" s="59"/>
      <c r="G72" s="60"/>
      <c r="H72" s="61" t="s">
        <v>5</v>
      </c>
      <c r="I72" s="62"/>
      <c r="J72" s="63">
        <f>IF(AND(OR(N69=0,N69=1),OR(N70=0,N70=1),OR(N71=0,N71=1),OR(N72=0,N72=1)),(SUM(N69:N72)-2)/2,"ERR")</f>
        <v>0</v>
      </c>
      <c r="K72" s="63"/>
      <c r="L72" s="64"/>
      <c r="M72" s="65"/>
      <c r="N72" s="66">
        <f>IF(AND(O71=TRUE,O72=TRUE),1,IF(AND(O71=FALSE,O72=TRUE),"Ｅ",0))</f>
        <v>0</v>
      </c>
      <c r="O72" s="67" t="b">
        <v>0</v>
      </c>
      <c r="P72" s="68"/>
      <c r="Q72" s="79" t="s">
        <v>107</v>
      </c>
    </row>
    <row r="73" spans="2:17" ht="21.75" customHeight="1">
      <c r="B73" s="39"/>
      <c r="C73" s="76"/>
      <c r="D73" s="40"/>
      <c r="E73" s="41"/>
      <c r="F73" s="112" t="s">
        <v>108</v>
      </c>
      <c r="G73" s="43">
        <v>0.7</v>
      </c>
      <c r="H73" s="44" t="s">
        <v>109</v>
      </c>
      <c r="I73" s="45"/>
      <c r="J73" s="45"/>
      <c r="K73" s="45"/>
      <c r="L73" s="46"/>
      <c r="M73" s="113">
        <f>IF(G73="－","－",IF(AND(OR(N73=0,N73=1),OR(N74=0,N74=1),OR(N75=0,N75=1),OR(N76=0,N76=1)),G73*(SUM(N73:N76)-2)/2,"ERR"))</f>
        <v>0</v>
      </c>
      <c r="N73" s="54">
        <f>IF(O73=TRUE,1,0)</f>
        <v>1</v>
      </c>
      <c r="O73" s="55" t="b">
        <v>1</v>
      </c>
      <c r="P73" s="56"/>
      <c r="Q73" s="75" t="s">
        <v>110</v>
      </c>
    </row>
    <row r="74" spans="2:17" ht="21.75" customHeight="1">
      <c r="B74" s="39"/>
      <c r="C74" s="76"/>
      <c r="D74" s="40"/>
      <c r="E74" s="41"/>
      <c r="F74" s="112"/>
      <c r="G74" s="43"/>
      <c r="H74" s="44"/>
      <c r="I74" s="45"/>
      <c r="J74" s="45"/>
      <c r="K74" s="45"/>
      <c r="L74" s="46"/>
      <c r="M74" s="8"/>
      <c r="N74" s="47">
        <f>IF(AND(O73=TRUE,O74=TRUE),1,IF(AND(O73=FALSE,O74=TRUE),"Ｅ",0))</f>
        <v>0</v>
      </c>
      <c r="O74" s="48" t="b">
        <v>0</v>
      </c>
      <c r="P74" s="49"/>
      <c r="Q74" s="77" t="s">
        <v>111</v>
      </c>
    </row>
    <row r="75" spans="2:17" ht="21.75" customHeight="1">
      <c r="B75" s="39"/>
      <c r="C75" s="76"/>
      <c r="D75" s="40"/>
      <c r="E75" s="41"/>
      <c r="F75" s="112"/>
      <c r="G75" s="43"/>
      <c r="H75" s="51"/>
      <c r="I75" s="52"/>
      <c r="J75" s="52"/>
      <c r="K75" s="52"/>
      <c r="L75" s="53"/>
      <c r="M75" s="8"/>
      <c r="N75" s="54">
        <f>IF(O75=TRUE,1,0)</f>
        <v>1</v>
      </c>
      <c r="O75" s="55" t="b">
        <v>1</v>
      </c>
      <c r="P75" s="56"/>
      <c r="Q75" s="38" t="s">
        <v>112</v>
      </c>
    </row>
    <row r="76" spans="2:17" ht="21.75" customHeight="1">
      <c r="B76" s="39"/>
      <c r="C76" s="76"/>
      <c r="D76" s="40"/>
      <c r="E76" s="41"/>
      <c r="F76" s="114"/>
      <c r="G76" s="60"/>
      <c r="H76" s="61" t="s">
        <v>5</v>
      </c>
      <c r="I76" s="62"/>
      <c r="J76" s="63">
        <f>IF(AND(OR(N73=0,N73=1),OR(N74=0,N74=1),OR(N75=0,N75=1),OR(N76=0,N76=1)),(SUM(N73:N76)-2)/2,"ERR")</f>
        <v>0</v>
      </c>
      <c r="K76" s="63"/>
      <c r="L76" s="64"/>
      <c r="M76" s="65"/>
      <c r="N76" s="66">
        <f>IF(AND(O75=TRUE,O76=TRUE),1,IF(AND(O75=FALSE,O76=TRUE),"Ｅ",0))</f>
        <v>0</v>
      </c>
      <c r="O76" s="67" t="b">
        <v>0</v>
      </c>
      <c r="P76" s="68"/>
      <c r="Q76" s="79" t="s">
        <v>113</v>
      </c>
    </row>
    <row r="77" spans="2:17" ht="21.75" customHeight="1">
      <c r="B77" s="39"/>
      <c r="C77" s="76"/>
      <c r="D77" s="40"/>
      <c r="E77" s="41"/>
      <c r="F77" s="101" t="s">
        <v>114</v>
      </c>
      <c r="G77" s="102"/>
      <c r="H77" s="102"/>
      <c r="I77" s="103"/>
      <c r="J77" s="103"/>
      <c r="K77" s="103"/>
      <c r="L77" s="103"/>
      <c r="M77" s="104"/>
      <c r="N77" s="104">
        <f>IF(P77="■",1,0)</f>
        <v>1</v>
      </c>
      <c r="O77" s="105"/>
      <c r="P77" s="106" t="str">
        <f>IF(S60=2,"■","□")</f>
        <v>■</v>
      </c>
      <c r="Q77" s="107" t="s">
        <v>90</v>
      </c>
    </row>
    <row r="78" spans="2:17" ht="21.75" customHeight="1">
      <c r="B78" s="39"/>
      <c r="C78" s="76"/>
      <c r="D78" s="40"/>
      <c r="E78" s="41"/>
      <c r="F78" s="115"/>
      <c r="G78" s="43" t="str">
        <f>IF(N77=1,"－",1.5)</f>
        <v>－</v>
      </c>
      <c r="H78" s="44" t="s">
        <v>91</v>
      </c>
      <c r="I78" s="45"/>
      <c r="J78" s="45"/>
      <c r="K78" s="45"/>
      <c r="L78" s="46"/>
      <c r="M78" s="8" t="str">
        <f>IF(N77=1,"－",IF(AND(OR(N78=0,N78=1),OR(N79=0,N79=1),OR(N80=0,N80=1),OR(N81=0,N81=1)),G78*(SUM(N78:N81)-2)/2,"ERR"))</f>
        <v>－</v>
      </c>
      <c r="N78" s="54">
        <f>IF(O78=TRUE,1,0)</f>
        <v>1</v>
      </c>
      <c r="O78" s="55" t="b">
        <v>1</v>
      </c>
      <c r="P78" s="56"/>
      <c r="Q78" s="75" t="s">
        <v>115</v>
      </c>
    </row>
    <row r="79" spans="2:17" ht="21.75" customHeight="1">
      <c r="B79" s="39"/>
      <c r="C79" s="76"/>
      <c r="D79" s="40"/>
      <c r="E79" s="41"/>
      <c r="F79" s="115"/>
      <c r="G79" s="43"/>
      <c r="H79" s="44"/>
      <c r="I79" s="45"/>
      <c r="J79" s="45"/>
      <c r="K79" s="45"/>
      <c r="L79" s="46"/>
      <c r="M79" s="8"/>
      <c r="N79" s="47">
        <f>IF(AND(O78=TRUE,O79=TRUE),1,IF(AND(O78=FALSE,O79=TRUE),"Ｅ",0))</f>
        <v>0</v>
      </c>
      <c r="O79" s="48" t="b">
        <v>0</v>
      </c>
      <c r="P79" s="49"/>
      <c r="Q79" s="77" t="s">
        <v>116</v>
      </c>
    </row>
    <row r="80" spans="2:17" ht="21.75" customHeight="1">
      <c r="B80" s="39"/>
      <c r="C80" s="76"/>
      <c r="D80" s="40"/>
      <c r="E80" s="41"/>
      <c r="F80" s="115"/>
      <c r="G80" s="43"/>
      <c r="H80" s="51"/>
      <c r="I80" s="52"/>
      <c r="J80" s="52"/>
      <c r="K80" s="52"/>
      <c r="L80" s="53"/>
      <c r="M80" s="8"/>
      <c r="N80" s="54">
        <f>IF(O80=TRUE,1,0)</f>
        <v>1</v>
      </c>
      <c r="O80" s="55" t="b">
        <v>1</v>
      </c>
      <c r="P80" s="56"/>
      <c r="Q80" s="38" t="s">
        <v>117</v>
      </c>
    </row>
    <row r="81" spans="2:17" ht="21.75" customHeight="1">
      <c r="B81" s="39"/>
      <c r="C81" s="76"/>
      <c r="D81" s="40"/>
      <c r="E81" s="41"/>
      <c r="F81" s="116"/>
      <c r="G81" s="60"/>
      <c r="H81" s="61" t="s">
        <v>5</v>
      </c>
      <c r="I81" s="62"/>
      <c r="J81" s="63">
        <f>IF(AND(OR(N78=0,N78=1),OR(N79=0,N79=1),OR(N80=0,N80=1),OR(N81=0,N81=1)),(SUM(N78:N81)-2)/2,"ERR")</f>
        <v>0</v>
      </c>
      <c r="K81" s="63"/>
      <c r="L81" s="64"/>
      <c r="M81" s="65"/>
      <c r="N81" s="66">
        <f>IF(AND(O80=TRUE,O81=TRUE),1,IF(AND(O80=FALSE,O81=TRUE),"Ｅ",0))</f>
        <v>0</v>
      </c>
      <c r="O81" s="67" t="b">
        <v>0</v>
      </c>
      <c r="P81" s="68"/>
      <c r="Q81" s="79" t="s">
        <v>118</v>
      </c>
    </row>
    <row r="82" spans="2:17" ht="21.75" customHeight="1">
      <c r="B82" s="39"/>
      <c r="C82" s="76"/>
      <c r="D82" s="40"/>
      <c r="E82" s="41"/>
      <c r="F82" s="101" t="s">
        <v>119</v>
      </c>
      <c r="G82" s="102"/>
      <c r="H82" s="102"/>
      <c r="I82" s="103"/>
      <c r="J82" s="103"/>
      <c r="K82" s="103"/>
      <c r="L82" s="103"/>
      <c r="M82" s="104"/>
      <c r="N82" s="104">
        <f>IF(P82="■",1,0)</f>
        <v>1</v>
      </c>
      <c r="O82" s="105"/>
      <c r="P82" s="106" t="str">
        <f>IF(S60=2,"■","□")</f>
        <v>■</v>
      </c>
      <c r="Q82" s="107" t="s">
        <v>90</v>
      </c>
    </row>
    <row r="83" spans="2:17" ht="21.75" customHeight="1">
      <c r="B83" s="39"/>
      <c r="C83" s="76"/>
      <c r="D83" s="40"/>
      <c r="E83" s="41"/>
      <c r="F83" s="108"/>
      <c r="G83" s="43" t="str">
        <f>IF(N82=1,"－",1.5)</f>
        <v>－</v>
      </c>
      <c r="H83" s="44" t="s">
        <v>91</v>
      </c>
      <c r="I83" s="45"/>
      <c r="J83" s="45"/>
      <c r="K83" s="45"/>
      <c r="L83" s="46"/>
      <c r="M83" s="8" t="str">
        <f>IF(N82=1,"－",IF(AND(OR(N83=0,N83=1),OR(N84=0,N84=1),OR(N85=0,N85=1),OR(N86=0,N86=1)),G83*(SUM(N83:N86)-2)/2,"ERR"))</f>
        <v>－</v>
      </c>
      <c r="N83" s="54">
        <f>IF(O83=TRUE,1,0)</f>
        <v>1</v>
      </c>
      <c r="O83" s="55" t="b">
        <v>1</v>
      </c>
      <c r="P83" s="56"/>
      <c r="Q83" s="75" t="s">
        <v>120</v>
      </c>
    </row>
    <row r="84" spans="2:17" ht="21.75" customHeight="1">
      <c r="B84" s="39"/>
      <c r="C84" s="76"/>
      <c r="D84" s="40"/>
      <c r="E84" s="41"/>
      <c r="F84" s="108"/>
      <c r="G84" s="43"/>
      <c r="H84" s="44"/>
      <c r="I84" s="45"/>
      <c r="J84" s="45"/>
      <c r="K84" s="45"/>
      <c r="L84" s="46"/>
      <c r="M84" s="8"/>
      <c r="N84" s="47">
        <f>IF(AND(O83=TRUE,O84=TRUE),1,IF(AND(O83=FALSE,O84=TRUE),"Ｅ",0))</f>
        <v>0</v>
      </c>
      <c r="O84" s="48" t="b">
        <v>0</v>
      </c>
      <c r="P84" s="49"/>
      <c r="Q84" s="77" t="s">
        <v>121</v>
      </c>
    </row>
    <row r="85" spans="2:17" ht="21.75" customHeight="1">
      <c r="B85" s="39"/>
      <c r="C85" s="76"/>
      <c r="D85" s="40"/>
      <c r="E85" s="41"/>
      <c r="F85" s="108"/>
      <c r="G85" s="43"/>
      <c r="H85" s="51"/>
      <c r="I85" s="52"/>
      <c r="J85" s="52"/>
      <c r="K85" s="52"/>
      <c r="L85" s="53"/>
      <c r="M85" s="8"/>
      <c r="N85" s="54">
        <f>IF(O85=TRUE,1,0)</f>
        <v>1</v>
      </c>
      <c r="O85" s="55" t="b">
        <v>1</v>
      </c>
      <c r="P85" s="56"/>
      <c r="Q85" s="38" t="s">
        <v>122</v>
      </c>
    </row>
    <row r="86" spans="2:17" ht="21.75" customHeight="1">
      <c r="B86" s="39"/>
      <c r="C86" s="80"/>
      <c r="D86" s="57"/>
      <c r="E86" s="58"/>
      <c r="F86" s="111"/>
      <c r="G86" s="60"/>
      <c r="H86" s="61" t="s">
        <v>5</v>
      </c>
      <c r="I86" s="62"/>
      <c r="J86" s="63">
        <f>IF(AND(OR(N83=0,N83=1),OR(N84=0,N84=1),OR(N85=0,N85=1),OR(N86=0,N86=1)),(SUM(N83:N86)-2)/2,"ERR")</f>
        <v>0</v>
      </c>
      <c r="K86" s="63"/>
      <c r="L86" s="64"/>
      <c r="M86" s="65"/>
      <c r="N86" s="66">
        <f>IF(AND(O85=TRUE,O86=TRUE),1,IF(AND(O85=FALSE,O86=TRUE),"Ｅ",0))</f>
        <v>0</v>
      </c>
      <c r="O86" s="67" t="b">
        <v>0</v>
      </c>
      <c r="P86" s="68"/>
      <c r="Q86" s="79" t="s">
        <v>123</v>
      </c>
    </row>
    <row r="87" spans="2:17" ht="13.5" customHeight="1" thickBot="1">
      <c r="B87" s="117"/>
      <c r="C87" s="118" t="s">
        <v>60</v>
      </c>
      <c r="D87" s="119"/>
      <c r="E87" s="119"/>
      <c r="F87" s="85"/>
      <c r="G87" s="86">
        <f>SUM(G44:G86)</f>
        <v>7.6</v>
      </c>
      <c r="H87" s="87"/>
      <c r="I87" s="88">
        <f>IF(G87=0,"-",M87/G87*100)</f>
        <v>0</v>
      </c>
      <c r="J87" s="87" t="s">
        <v>61</v>
      </c>
      <c r="K87" s="87" t="s">
        <v>62</v>
      </c>
      <c r="L87" s="89"/>
      <c r="M87" s="120">
        <f>SUM(M44:M86)</f>
        <v>0</v>
      </c>
      <c r="N87" s="121"/>
      <c r="O87" s="121"/>
      <c r="P87" s="89"/>
      <c r="Q87" s="122"/>
    </row>
    <row r="88" spans="2:17" ht="21.75" customHeight="1">
      <c r="B88" s="27" t="s">
        <v>124</v>
      </c>
      <c r="C88" s="94" t="s">
        <v>124</v>
      </c>
      <c r="D88" s="28"/>
      <c r="E88" s="29"/>
      <c r="F88" s="30" t="s">
        <v>65</v>
      </c>
      <c r="G88" s="81">
        <v>2.8</v>
      </c>
      <c r="H88" s="44" t="s">
        <v>16</v>
      </c>
      <c r="I88" s="45"/>
      <c r="J88" s="45"/>
      <c r="K88" s="45"/>
      <c r="L88" s="46"/>
      <c r="M88" s="8">
        <f>IF(AND(OR(N88=0,N88=1),OR(N89=0,N89=1),OR(N90=0,N90=1),OR(N91=0,N91=1)),G88*(SUM(N88:N91)-2)/2,"ERR")</f>
        <v>0</v>
      </c>
      <c r="N88" s="35">
        <f>IF(O88=TRUE,1,0)</f>
        <v>1</v>
      </c>
      <c r="O88" s="36" t="b">
        <v>1</v>
      </c>
      <c r="P88" s="37"/>
      <c r="Q88" s="123" t="s">
        <v>125</v>
      </c>
    </row>
    <row r="89" spans="2:17" ht="21.75" customHeight="1">
      <c r="B89" s="39"/>
      <c r="C89" s="76"/>
      <c r="D89" s="40"/>
      <c r="E89" s="41"/>
      <c r="F89" s="42"/>
      <c r="G89" s="43"/>
      <c r="H89" s="44"/>
      <c r="I89" s="45"/>
      <c r="J89" s="45"/>
      <c r="K89" s="45"/>
      <c r="L89" s="46"/>
      <c r="M89" s="8"/>
      <c r="N89" s="47">
        <f>IF(AND(O88=TRUE,O89=TRUE),1,IF(AND(O88=FALSE,O89=TRUE),"Ｅ",0))</f>
        <v>0</v>
      </c>
      <c r="O89" s="48" t="b">
        <v>0</v>
      </c>
      <c r="P89" s="49"/>
      <c r="Q89" s="124" t="s">
        <v>126</v>
      </c>
    </row>
    <row r="90" spans="2:17" ht="21.75" customHeight="1">
      <c r="B90" s="39"/>
      <c r="C90" s="76"/>
      <c r="D90" s="40"/>
      <c r="E90" s="41"/>
      <c r="F90" s="42"/>
      <c r="G90" s="43"/>
      <c r="H90" s="51"/>
      <c r="I90" s="52"/>
      <c r="J90" s="52"/>
      <c r="K90" s="52"/>
      <c r="L90" s="53"/>
      <c r="M90" s="8"/>
      <c r="N90" s="54">
        <f>IF(O90=TRUE,1,0)</f>
        <v>1</v>
      </c>
      <c r="O90" s="55" t="b">
        <v>1</v>
      </c>
      <c r="P90" s="56"/>
      <c r="Q90" s="123" t="s">
        <v>127</v>
      </c>
    </row>
    <row r="91" spans="2:17" ht="21.75" customHeight="1">
      <c r="B91" s="39"/>
      <c r="C91" s="76"/>
      <c r="D91" s="40"/>
      <c r="E91" s="41"/>
      <c r="F91" s="59"/>
      <c r="G91" s="60"/>
      <c r="H91" s="61" t="s">
        <v>5</v>
      </c>
      <c r="I91" s="62"/>
      <c r="J91" s="63">
        <f>IF(AND(OR(N88=0,N88=1),OR(N89=0,N89=1),OR(N90=0,N90=1),OR(N91=0,N91=1)),(SUM(N88:N91)-2)/2,"ERR")</f>
        <v>0</v>
      </c>
      <c r="K91" s="63"/>
      <c r="L91" s="64"/>
      <c r="M91" s="65"/>
      <c r="N91" s="66">
        <f>IF(AND(O90=TRUE,O91=TRUE),1,IF(AND(O90=FALSE,O91=TRUE),"Ｅ",0))</f>
        <v>0</v>
      </c>
      <c r="O91" s="67" t="b">
        <v>0</v>
      </c>
      <c r="P91" s="68"/>
      <c r="Q91" s="125" t="s">
        <v>128</v>
      </c>
    </row>
    <row r="92" spans="2:17" ht="21.75" customHeight="1">
      <c r="B92" s="39"/>
      <c r="C92" s="76"/>
      <c r="D92" s="40"/>
      <c r="E92" s="41"/>
      <c r="F92" s="42" t="s">
        <v>129</v>
      </c>
      <c r="G92" s="81">
        <v>2.8</v>
      </c>
      <c r="H92" s="44" t="s">
        <v>35</v>
      </c>
      <c r="I92" s="45"/>
      <c r="J92" s="45"/>
      <c r="K92" s="45"/>
      <c r="L92" s="46"/>
      <c r="M92" s="8">
        <f>IF(AND(OR(N92=0,N92=1),OR(N93=0,N93=1),OR(N94=0,N94=1),OR(N95=0,N95=1)),G92*(SUM(N92:N95)-2)/2,"ERR")</f>
        <v>0</v>
      </c>
      <c r="N92" s="54">
        <f>IF(O92=TRUE,1,0)</f>
        <v>1</v>
      </c>
      <c r="O92" s="55" t="b">
        <v>1</v>
      </c>
      <c r="P92" s="56"/>
      <c r="Q92" s="123" t="s">
        <v>130</v>
      </c>
    </row>
    <row r="93" spans="2:17" ht="21.75" customHeight="1">
      <c r="B93" s="39"/>
      <c r="C93" s="76"/>
      <c r="D93" s="40"/>
      <c r="E93" s="41"/>
      <c r="F93" s="42"/>
      <c r="G93" s="43"/>
      <c r="H93" s="44"/>
      <c r="I93" s="45"/>
      <c r="J93" s="45"/>
      <c r="K93" s="45"/>
      <c r="L93" s="46"/>
      <c r="M93" s="8"/>
      <c r="N93" s="47">
        <f>IF(AND(O92=TRUE,O93=TRUE),1,IF(AND(O92=FALSE,O93=TRUE),"Ｅ",0))</f>
        <v>0</v>
      </c>
      <c r="O93" s="48" t="b">
        <v>0</v>
      </c>
      <c r="P93" s="49"/>
      <c r="Q93" s="124" t="s">
        <v>131</v>
      </c>
    </row>
    <row r="94" spans="2:17" ht="21.75" customHeight="1">
      <c r="B94" s="39"/>
      <c r="C94" s="76"/>
      <c r="D94" s="40"/>
      <c r="E94" s="41"/>
      <c r="F94" s="42"/>
      <c r="G94" s="43"/>
      <c r="H94" s="51"/>
      <c r="I94" s="52"/>
      <c r="J94" s="52"/>
      <c r="K94" s="52"/>
      <c r="L94" s="53"/>
      <c r="M94" s="8"/>
      <c r="N94" s="54">
        <f>IF(O94=TRUE,1,0)</f>
        <v>1</v>
      </c>
      <c r="O94" s="55" t="b">
        <v>1</v>
      </c>
      <c r="P94" s="56"/>
      <c r="Q94" s="123" t="s">
        <v>132</v>
      </c>
    </row>
    <row r="95" spans="2:17" ht="21.75" customHeight="1">
      <c r="B95" s="39"/>
      <c r="C95" s="80"/>
      <c r="D95" s="57"/>
      <c r="E95" s="58"/>
      <c r="F95" s="59"/>
      <c r="G95" s="60"/>
      <c r="H95" s="61" t="s">
        <v>5</v>
      </c>
      <c r="I95" s="62"/>
      <c r="J95" s="63">
        <f>IF(AND(OR(N92=0,N92=1),OR(N93=0,N93=1),OR(N94=0,N94=1),OR(N95=0,N95=1)),(SUM(N92:N95)-2)/2,"ERR")</f>
        <v>0</v>
      </c>
      <c r="K95" s="63"/>
      <c r="L95" s="64"/>
      <c r="M95" s="65"/>
      <c r="N95" s="66">
        <f>IF(AND(O94=TRUE,O95=TRUE),1,IF(AND(O94=FALSE,O95=TRUE),"Ｅ",0))</f>
        <v>0</v>
      </c>
      <c r="O95" s="67" t="b">
        <v>0</v>
      </c>
      <c r="P95" s="68"/>
      <c r="Q95" s="125" t="s">
        <v>133</v>
      </c>
    </row>
    <row r="96" spans="2:17" ht="21.75" customHeight="1">
      <c r="B96" s="39"/>
      <c r="C96" s="101" t="s">
        <v>134</v>
      </c>
      <c r="D96" s="126"/>
      <c r="E96" s="126"/>
      <c r="F96" s="127"/>
      <c r="G96" s="128"/>
      <c r="H96" s="129"/>
      <c r="I96" s="129"/>
      <c r="J96" s="129"/>
      <c r="K96" s="129"/>
      <c r="L96" s="129"/>
      <c r="M96" s="104"/>
      <c r="N96" s="104">
        <f>IF(P96="■",1,0)</f>
        <v>1</v>
      </c>
      <c r="O96" s="105"/>
      <c r="P96" s="106" t="str">
        <f>IF(S60=2,"■","□")</f>
        <v>■</v>
      </c>
      <c r="Q96" s="107" t="s">
        <v>90</v>
      </c>
    </row>
    <row r="97" spans="2:17" ht="21.75" customHeight="1">
      <c r="B97" s="39"/>
      <c r="C97" s="115"/>
      <c r="D97" s="130"/>
      <c r="E97" s="131"/>
      <c r="F97" s="108" t="s">
        <v>135</v>
      </c>
      <c r="G97" s="43" t="str">
        <f>IF(N96=1,"－",1.4)</f>
        <v>－</v>
      </c>
      <c r="H97" s="44" t="s">
        <v>98</v>
      </c>
      <c r="I97" s="45"/>
      <c r="J97" s="45"/>
      <c r="K97" s="45"/>
      <c r="L97" s="46"/>
      <c r="M97" s="8" t="str">
        <f>IF(N96=1,"－",IF(AND(OR(N97=0,N97=1),OR(N98=0,N98=1),OR(N99=0,N99=1),OR(N100=0,N100=1)),G97*(SUM(N97:N100)-2)/2,"ERR"))</f>
        <v>－</v>
      </c>
      <c r="N97" s="54">
        <f>IF(O97=TRUE,1,0)</f>
        <v>1</v>
      </c>
      <c r="O97" s="55" t="b">
        <v>1</v>
      </c>
      <c r="P97" s="56"/>
      <c r="Q97" s="75" t="s">
        <v>136</v>
      </c>
    </row>
    <row r="98" spans="2:17" ht="21.75" customHeight="1">
      <c r="B98" s="39"/>
      <c r="C98" s="115"/>
      <c r="D98" s="130"/>
      <c r="E98" s="131"/>
      <c r="F98" s="108"/>
      <c r="G98" s="43"/>
      <c r="H98" s="44"/>
      <c r="I98" s="45"/>
      <c r="J98" s="45"/>
      <c r="K98" s="45"/>
      <c r="L98" s="46"/>
      <c r="M98" s="8"/>
      <c r="N98" s="47">
        <f>IF(AND(O97=TRUE,O98=TRUE),1,IF(AND(O97=FALSE,O98=TRUE),"Ｅ",0))</f>
        <v>0</v>
      </c>
      <c r="O98" s="48" t="b">
        <v>0</v>
      </c>
      <c r="P98" s="49"/>
      <c r="Q98" s="77" t="s">
        <v>137</v>
      </c>
    </row>
    <row r="99" spans="2:17" ht="21.75" customHeight="1">
      <c r="B99" s="39"/>
      <c r="C99" s="115"/>
      <c r="D99" s="130"/>
      <c r="E99" s="131"/>
      <c r="F99" s="108"/>
      <c r="G99" s="43"/>
      <c r="H99" s="51"/>
      <c r="I99" s="52"/>
      <c r="J99" s="52"/>
      <c r="K99" s="52"/>
      <c r="L99" s="53"/>
      <c r="M99" s="8"/>
      <c r="N99" s="54">
        <f>IF(O99=TRUE,1,0)</f>
        <v>1</v>
      </c>
      <c r="O99" s="55" t="b">
        <v>1</v>
      </c>
      <c r="P99" s="56"/>
      <c r="Q99" s="38" t="s">
        <v>138</v>
      </c>
    </row>
    <row r="100" spans="2:17" ht="21.75" customHeight="1">
      <c r="B100" s="39"/>
      <c r="C100" s="115"/>
      <c r="D100" s="130"/>
      <c r="E100" s="131"/>
      <c r="F100" s="111"/>
      <c r="G100" s="60"/>
      <c r="H100" s="61" t="s">
        <v>5</v>
      </c>
      <c r="I100" s="62"/>
      <c r="J100" s="63">
        <f>IF(AND(OR(N97=0,N97=1),OR(N98=0,N98=1),OR(N99=0,N99=1),OR(N100=0,N100=1)),(SUM(N97:N100)-2)/2,"ERR")</f>
        <v>0</v>
      </c>
      <c r="K100" s="63"/>
      <c r="L100" s="64"/>
      <c r="M100" s="65"/>
      <c r="N100" s="66">
        <f>IF(AND(O99=TRUE,O100=TRUE),1,IF(AND(O99=FALSE,O100=TRUE),"Ｅ",0))</f>
        <v>0</v>
      </c>
      <c r="O100" s="67" t="b">
        <v>0</v>
      </c>
      <c r="P100" s="68"/>
      <c r="Q100" s="79" t="s">
        <v>137</v>
      </c>
    </row>
    <row r="101" spans="2:17" ht="21.75" customHeight="1">
      <c r="B101" s="39"/>
      <c r="C101" s="115"/>
      <c r="D101" s="130"/>
      <c r="E101" s="131"/>
      <c r="F101" s="132" t="s">
        <v>139</v>
      </c>
      <c r="G101" s="43" t="str">
        <f>IF(N96=1,"－",1.4)</f>
        <v>－</v>
      </c>
      <c r="H101" s="44" t="s">
        <v>91</v>
      </c>
      <c r="I101" s="45"/>
      <c r="J101" s="45"/>
      <c r="K101" s="45"/>
      <c r="L101" s="46"/>
      <c r="M101" s="8" t="str">
        <f>IF(N96=1,"－",IF(AND(OR(N101=0,N101=1),OR(N102=0,N102=1),OR(N103=0,N103=1),OR(N104=0,N104=1)),G101*(SUM(N101:N104)-2)/2,"ERR"))</f>
        <v>－</v>
      </c>
      <c r="N101" s="54">
        <f>IF(O101=TRUE,1,0)</f>
        <v>1</v>
      </c>
      <c r="O101" s="55" t="b">
        <v>1</v>
      </c>
      <c r="P101" s="56"/>
      <c r="Q101" s="75" t="s">
        <v>140</v>
      </c>
    </row>
    <row r="102" spans="2:17" ht="21.75" customHeight="1">
      <c r="B102" s="39"/>
      <c r="C102" s="115"/>
      <c r="D102" s="130"/>
      <c r="E102" s="131"/>
      <c r="F102" s="108"/>
      <c r="G102" s="43"/>
      <c r="H102" s="44"/>
      <c r="I102" s="45"/>
      <c r="J102" s="45"/>
      <c r="K102" s="45"/>
      <c r="L102" s="46"/>
      <c r="M102" s="8"/>
      <c r="N102" s="47">
        <f>IF(AND(O101=TRUE,O102=TRUE),1,IF(AND(O101=FALSE,O102=TRUE),"Ｅ",0))</f>
        <v>0</v>
      </c>
      <c r="O102" s="48" t="b">
        <v>0</v>
      </c>
      <c r="P102" s="49"/>
      <c r="Q102" s="77" t="s">
        <v>137</v>
      </c>
    </row>
    <row r="103" spans="2:17" ht="21.75" customHeight="1">
      <c r="B103" s="39"/>
      <c r="C103" s="115"/>
      <c r="D103" s="130"/>
      <c r="E103" s="131"/>
      <c r="F103" s="108"/>
      <c r="G103" s="43"/>
      <c r="H103" s="51"/>
      <c r="I103" s="52"/>
      <c r="J103" s="52"/>
      <c r="K103" s="52"/>
      <c r="L103" s="53"/>
      <c r="M103" s="8"/>
      <c r="N103" s="54">
        <f>IF(O103=TRUE,1,0)</f>
        <v>1</v>
      </c>
      <c r="O103" s="55" t="b">
        <v>1</v>
      </c>
      <c r="P103" s="56"/>
      <c r="Q103" s="38" t="s">
        <v>141</v>
      </c>
    </row>
    <row r="104" spans="2:17" ht="21.75" customHeight="1">
      <c r="B104" s="39"/>
      <c r="C104" s="116"/>
      <c r="D104" s="133"/>
      <c r="E104" s="134"/>
      <c r="F104" s="111"/>
      <c r="G104" s="60"/>
      <c r="H104" s="61" t="s">
        <v>5</v>
      </c>
      <c r="I104" s="62"/>
      <c r="J104" s="63">
        <f>IF(AND(OR(N101=0,N101=1),OR(N102=0,N102=1),OR(N103=0,N103=1),OR(N104=0,N104=1)),(SUM(N101:N104)-2)/2,"ERR")</f>
        <v>0</v>
      </c>
      <c r="K104" s="63"/>
      <c r="L104" s="64"/>
      <c r="M104" s="65"/>
      <c r="N104" s="66">
        <f>IF(AND(O103=TRUE,O104=TRUE),1,IF(AND(O103=FALSE,O104=TRUE),"Ｅ",0))</f>
        <v>0</v>
      </c>
      <c r="O104" s="67" t="b">
        <v>0</v>
      </c>
      <c r="P104" s="68"/>
      <c r="Q104" s="79" t="s">
        <v>142</v>
      </c>
    </row>
    <row r="105" spans="2:17" ht="13.5" customHeight="1" thickBot="1">
      <c r="B105" s="39"/>
      <c r="C105" s="135" t="s">
        <v>60</v>
      </c>
      <c r="D105" s="136"/>
      <c r="E105" s="136"/>
      <c r="F105" s="137"/>
      <c r="G105" s="138">
        <f>SUM(G88:G104)</f>
        <v>5.6</v>
      </c>
      <c r="H105" s="87"/>
      <c r="I105" s="88">
        <f>IF(G105=0,"-",M105/G105*100)</f>
        <v>0</v>
      </c>
      <c r="J105" s="87" t="s">
        <v>143</v>
      </c>
      <c r="K105" s="87" t="s">
        <v>144</v>
      </c>
      <c r="L105" s="89"/>
      <c r="M105" s="139">
        <f>SUM(M88:M104)</f>
        <v>0</v>
      </c>
      <c r="N105" s="140"/>
      <c r="O105" s="140"/>
      <c r="P105" s="141"/>
      <c r="Q105" s="142"/>
    </row>
    <row r="106" spans="2:17" ht="18" customHeight="1" thickBot="1">
      <c r="B106" s="143" t="s">
        <v>145</v>
      </c>
      <c r="C106" s="144"/>
      <c r="D106" s="144"/>
      <c r="E106" s="144"/>
      <c r="F106" s="145"/>
      <c r="G106" s="146">
        <f>SUM(G43,G87,G105)</f>
        <v>16.7</v>
      </c>
      <c r="H106" s="147"/>
      <c r="I106" s="148">
        <f>IF(G106=0,"-",M106/G106*100)</f>
        <v>0</v>
      </c>
      <c r="J106" s="147" t="s">
        <v>0</v>
      </c>
      <c r="K106" s="147">
        <v>100</v>
      </c>
      <c r="L106" s="147"/>
      <c r="M106" s="149">
        <f>M43+M87+M105</f>
        <v>0</v>
      </c>
      <c r="N106" s="150"/>
      <c r="O106" s="150"/>
      <c r="P106" s="147"/>
      <c r="Q106" s="151"/>
    </row>
    <row r="107" spans="2:17" ht="18" customHeight="1" thickBot="1">
      <c r="B107" s="143" t="s">
        <v>146</v>
      </c>
      <c r="C107" s="144"/>
      <c r="D107" s="144"/>
      <c r="E107" s="144"/>
      <c r="F107" s="145"/>
      <c r="G107" s="152" t="str">
        <f>CONCATENATE(M106," ／ ",G106,"× 35 ＋ 65 ＝   ")</f>
        <v>0 ／ 16.7× 35 ＋ 65 ＝   </v>
      </c>
      <c r="H107" s="153"/>
      <c r="I107" s="153"/>
      <c r="J107" s="153"/>
      <c r="K107" s="153"/>
      <c r="L107" s="154"/>
      <c r="M107" s="155">
        <f>IF(G106=0,"-",M106/G106*35+65)</f>
        <v>65</v>
      </c>
      <c r="N107" s="156"/>
      <c r="O107" s="156"/>
      <c r="P107" s="157">
        <f>IF(COUNTIF(M7:M105,"ERR")&gt;=1,"ERROR","")</f>
      </c>
      <c r="Q107" s="151"/>
    </row>
    <row r="108" ht="13.5" customHeight="1">
      <c r="B108" s="1" t="s">
        <v>147</v>
      </c>
    </row>
  </sheetData>
  <mergeCells count="163">
    <mergeCell ref="B7:B43"/>
    <mergeCell ref="H88:L90"/>
    <mergeCell ref="F69:F72"/>
    <mergeCell ref="F82:F86"/>
    <mergeCell ref="F77:F81"/>
    <mergeCell ref="F73:F76"/>
    <mergeCell ref="G39:G42"/>
    <mergeCell ref="G44:G47"/>
    <mergeCell ref="H34:I34"/>
    <mergeCell ref="J34:L34"/>
    <mergeCell ref="H91:I91"/>
    <mergeCell ref="J91:L91"/>
    <mergeCell ref="C87:F87"/>
    <mergeCell ref="B44:B64"/>
    <mergeCell ref="B65:B87"/>
    <mergeCell ref="H69:L71"/>
    <mergeCell ref="G69:G72"/>
    <mergeCell ref="G78:G81"/>
    <mergeCell ref="H83:L85"/>
    <mergeCell ref="H72:I72"/>
    <mergeCell ref="M69:M72"/>
    <mergeCell ref="M73:M76"/>
    <mergeCell ref="M52:M55"/>
    <mergeCell ref="M56:M59"/>
    <mergeCell ref="M61:M64"/>
    <mergeCell ref="M65:M68"/>
    <mergeCell ref="G92:G95"/>
    <mergeCell ref="C88:E95"/>
    <mergeCell ref="G88:G91"/>
    <mergeCell ref="F88:F91"/>
    <mergeCell ref="M97:M100"/>
    <mergeCell ref="M101:M104"/>
    <mergeCell ref="M78:M81"/>
    <mergeCell ref="M83:M86"/>
    <mergeCell ref="M92:M95"/>
    <mergeCell ref="M88:M91"/>
    <mergeCell ref="M39:M42"/>
    <mergeCell ref="M44:M47"/>
    <mergeCell ref="M48:M51"/>
    <mergeCell ref="G35:G38"/>
    <mergeCell ref="H44:L46"/>
    <mergeCell ref="H47:I47"/>
    <mergeCell ref="J47:L47"/>
    <mergeCell ref="H35:L37"/>
    <mergeCell ref="H42:I42"/>
    <mergeCell ref="J42:L42"/>
    <mergeCell ref="M4:M6"/>
    <mergeCell ref="M27:M30"/>
    <mergeCell ref="M31:M34"/>
    <mergeCell ref="M35:M38"/>
    <mergeCell ref="M7:M10"/>
    <mergeCell ref="M11:M14"/>
    <mergeCell ref="M15:M18"/>
    <mergeCell ref="M19:M22"/>
    <mergeCell ref="J72:L72"/>
    <mergeCell ref="G83:G86"/>
    <mergeCell ref="G73:G76"/>
    <mergeCell ref="H86:I86"/>
    <mergeCell ref="J86:L86"/>
    <mergeCell ref="H73:L75"/>
    <mergeCell ref="H76:I76"/>
    <mergeCell ref="G65:G68"/>
    <mergeCell ref="H68:I68"/>
    <mergeCell ref="J68:L68"/>
    <mergeCell ref="G61:G64"/>
    <mergeCell ref="H64:I64"/>
    <mergeCell ref="J64:L64"/>
    <mergeCell ref="H65:L67"/>
    <mergeCell ref="H61:L63"/>
    <mergeCell ref="F3:F6"/>
    <mergeCell ref="F27:F30"/>
    <mergeCell ref="H27:L29"/>
    <mergeCell ref="G4:G6"/>
    <mergeCell ref="G27:G30"/>
    <mergeCell ref="H30:I30"/>
    <mergeCell ref="G15:G18"/>
    <mergeCell ref="F19:F22"/>
    <mergeCell ref="H18:I18"/>
    <mergeCell ref="J18:L18"/>
    <mergeCell ref="F35:F38"/>
    <mergeCell ref="H31:L33"/>
    <mergeCell ref="B3:E6"/>
    <mergeCell ref="G3:Q3"/>
    <mergeCell ref="P4:Q6"/>
    <mergeCell ref="H4:L4"/>
    <mergeCell ref="C27:E42"/>
    <mergeCell ref="F31:F34"/>
    <mergeCell ref="H39:L41"/>
    <mergeCell ref="J30:L30"/>
    <mergeCell ref="F60:F64"/>
    <mergeCell ref="H78:L80"/>
    <mergeCell ref="F44:F47"/>
    <mergeCell ref="C52:E64"/>
    <mergeCell ref="F52:F55"/>
    <mergeCell ref="F65:F68"/>
    <mergeCell ref="C65:E86"/>
    <mergeCell ref="F56:F59"/>
    <mergeCell ref="H56:L58"/>
    <mergeCell ref="G52:G55"/>
    <mergeCell ref="G56:G59"/>
    <mergeCell ref="H59:I59"/>
    <mergeCell ref="J59:L59"/>
    <mergeCell ref="C44:E51"/>
    <mergeCell ref="F48:F51"/>
    <mergeCell ref="H51:I51"/>
    <mergeCell ref="J51:L51"/>
    <mergeCell ref="H48:L50"/>
    <mergeCell ref="J55:L55"/>
    <mergeCell ref="G48:G51"/>
    <mergeCell ref="C43:F43"/>
    <mergeCell ref="F39:F42"/>
    <mergeCell ref="H101:L103"/>
    <mergeCell ref="H95:I95"/>
    <mergeCell ref="J95:L95"/>
    <mergeCell ref="F92:F95"/>
    <mergeCell ref="H92:L94"/>
    <mergeCell ref="J76:L76"/>
    <mergeCell ref="H81:I81"/>
    <mergeCell ref="J81:L81"/>
    <mergeCell ref="C105:F105"/>
    <mergeCell ref="F97:F100"/>
    <mergeCell ref="G97:G100"/>
    <mergeCell ref="G101:G104"/>
    <mergeCell ref="F101:F104"/>
    <mergeCell ref="B107:F107"/>
    <mergeCell ref="G107:L107"/>
    <mergeCell ref="H104:I104"/>
    <mergeCell ref="J104:L104"/>
    <mergeCell ref="B88:B105"/>
    <mergeCell ref="C96:E104"/>
    <mergeCell ref="H100:I100"/>
    <mergeCell ref="J100:L100"/>
    <mergeCell ref="H97:L99"/>
    <mergeCell ref="B106:F106"/>
    <mergeCell ref="H52:L54"/>
    <mergeCell ref="H55:I55"/>
    <mergeCell ref="H38:I38"/>
    <mergeCell ref="J38:L38"/>
    <mergeCell ref="G31:G34"/>
    <mergeCell ref="H7:L9"/>
    <mergeCell ref="H10:I10"/>
    <mergeCell ref="J10:L10"/>
    <mergeCell ref="H11:L13"/>
    <mergeCell ref="H14:I14"/>
    <mergeCell ref="J14:L14"/>
    <mergeCell ref="H15:L17"/>
    <mergeCell ref="H19:L21"/>
    <mergeCell ref="H22:I22"/>
    <mergeCell ref="J22:L22"/>
    <mergeCell ref="H23:L25"/>
    <mergeCell ref="M23:M26"/>
    <mergeCell ref="H26:I26"/>
    <mergeCell ref="J26:L26"/>
    <mergeCell ref="F23:F26"/>
    <mergeCell ref="G23:G26"/>
    <mergeCell ref="G19:G22"/>
    <mergeCell ref="C7:E10"/>
    <mergeCell ref="F7:F10"/>
    <mergeCell ref="G7:G10"/>
    <mergeCell ref="C11:E26"/>
    <mergeCell ref="F11:F14"/>
    <mergeCell ref="G11:G14"/>
    <mergeCell ref="F15:F18"/>
  </mergeCells>
  <printOptions horizontalCentered="1"/>
  <pageMargins left="0.5905511811023623" right="0.3937007874015748" top="0.31496062992125984" bottom="0.1968503937007874" header="0" footer="0"/>
  <pageSetup fitToHeight="3" horizontalDpi="600" verticalDpi="600" orientation="portrait" paperSize="9" scale="65" r:id="rId2"/>
  <rowBreaks count="1" manualBreakCount="1">
    <brk id="64" min="1" max="1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篠崎　誠</dc:creator>
  <cp:keywords/>
  <dc:description/>
  <cp:lastModifiedBy>篠崎　誠</cp:lastModifiedBy>
  <dcterms:created xsi:type="dcterms:W3CDTF">2009-03-17T07:05:02Z</dcterms:created>
  <dcterms:modified xsi:type="dcterms:W3CDTF">2009-03-17T07:15:59Z</dcterms:modified>
  <cp:category/>
  <cp:version/>
  <cp:contentType/>
  <cp:contentStatus/>
</cp:coreProperties>
</file>